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3\заседание 3 от 28.02.2023\"/>
    </mc:Choice>
  </mc:AlternateContent>
  <bookViews>
    <workbookView xWindow="0" yWindow="0" windowWidth="28800" windowHeight="12330" tabRatio="836" firstSheet="1" activeTab="3"/>
  </bookViews>
  <sheets>
    <sheet name="прил 8 ДИ тест" sheetId="16" r:id="rId1"/>
    <sheet name="прил 7  Виды помощи" sheetId="7" r:id="rId2"/>
    <sheet name="прил 6 Объемы по проф." sheetId="15" r:id="rId3"/>
    <sheet name="прил 5.3ПМО взр." sheetId="11" r:id="rId4"/>
    <sheet name="рил 5.2 Дисп.2эт." sheetId="12" r:id="rId5"/>
    <sheet name="прил 5.1Дисп.1 эт." sheetId="13" r:id="rId6"/>
    <sheet name="прил 4 АПП ДН" sheetId="14" r:id="rId7"/>
    <sheet name="прил 3 АПП гин" sheetId="9" r:id="rId8"/>
    <sheet name="прил 2 АПП стомат" sheetId="10" r:id="rId9"/>
    <sheet name="прил 1 АПП тер" sheetId="8" r:id="rId10"/>
  </sheets>
  <definedNames>
    <definedName name="_xlnm._FilterDatabase" localSheetId="6" hidden="1">'прил 4 АПП ДН'!$B$1:$B$57</definedName>
    <definedName name="_xlnm._FilterDatabase" localSheetId="5" hidden="1">'прил 5.1Дисп.1 эт.'!$B$1:$B$649</definedName>
    <definedName name="_xlnm._FilterDatabase" localSheetId="3" hidden="1">'прил 5.3ПМО взр.'!$G$1:$G$18</definedName>
    <definedName name="_xlnm._FilterDatabase" localSheetId="4" hidden="1">'рил 5.2 Дисп.2эт.'!$G$1:$G$603</definedName>
    <definedName name="_xlnm.Print_Area" localSheetId="5">'прил 5.1Дисп.1 эт.'!$A$1:$H$649</definedName>
    <definedName name="_xlnm.Print_Area" localSheetId="1">'прил 7  Виды помощи'!$A$1:$B$47</definedName>
    <definedName name="_xlnm.Print_Area" localSheetId="4">'рил 5.2 Дисп.2эт.'!$A$1:$H$603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1" l="1"/>
  <c r="H7" i="11"/>
  <c r="H8" i="11"/>
  <c r="H9" i="11"/>
  <c r="H10" i="11"/>
  <c r="H11" i="11"/>
  <c r="H12" i="11"/>
  <c r="H13" i="11"/>
  <c r="H14" i="11"/>
  <c r="H15" i="11"/>
  <c r="H16" i="11"/>
  <c r="H17" i="11"/>
  <c r="H6" i="11"/>
  <c r="H5" i="11"/>
  <c r="G18" i="11" l="1"/>
  <c r="G7" i="11"/>
  <c r="G8" i="11"/>
  <c r="G9" i="11"/>
  <c r="G10" i="11"/>
  <c r="G11" i="11"/>
  <c r="G12" i="11"/>
  <c r="G13" i="11"/>
  <c r="G14" i="11"/>
  <c r="G15" i="11"/>
  <c r="G16" i="11"/>
  <c r="G17" i="11"/>
  <c r="G6" i="11"/>
  <c r="G5" i="11"/>
  <c r="E5" i="16" l="1"/>
  <c r="F5" i="16"/>
  <c r="E6" i="16"/>
  <c r="F6" i="16"/>
  <c r="E7" i="16"/>
  <c r="F7" i="16"/>
  <c r="E8" i="16"/>
  <c r="F8" i="16"/>
  <c r="E9" i="16"/>
  <c r="F9" i="16"/>
  <c r="E10" i="16"/>
  <c r="F10" i="16"/>
  <c r="E11" i="16"/>
  <c r="F11" i="16"/>
  <c r="E12" i="16"/>
  <c r="F12" i="16"/>
  <c r="E13" i="16"/>
  <c r="F13" i="16"/>
  <c r="H14" i="16" l="1"/>
  <c r="G14" i="16"/>
  <c r="D14" i="16"/>
  <c r="C14" i="16"/>
  <c r="E14" i="16" l="1"/>
  <c r="F14" i="16"/>
  <c r="CS164" i="15"/>
  <c r="CS124" i="15"/>
  <c r="CG124" i="15"/>
  <c r="CS123" i="15"/>
  <c r="CG122" i="15"/>
  <c r="K122" i="15"/>
  <c r="CS121" i="15"/>
  <c r="CH115" i="15"/>
  <c r="K115" i="15"/>
  <c r="CG114" i="15"/>
  <c r="K114" i="15"/>
  <c r="CG113" i="15"/>
  <c r="K113" i="15"/>
  <c r="CV110" i="15"/>
  <c r="CS108" i="15"/>
  <c r="CG108" i="15"/>
  <c r="K108" i="15"/>
  <c r="CS106" i="15"/>
  <c r="CG106" i="15"/>
  <c r="CS96" i="15"/>
  <c r="CG96" i="15"/>
  <c r="K96" i="15"/>
  <c r="CG95" i="15"/>
  <c r="K95" i="15"/>
</calcChain>
</file>

<file path=xl/sharedStrings.xml><?xml version="1.0" encoding="utf-8"?>
<sst xmlns="http://schemas.openxmlformats.org/spreadsheetml/2006/main" count="2035" uniqueCount="468">
  <si>
    <t>ДИ МГИ</t>
  </si>
  <si>
    <t>ДИ тест COV</t>
  </si>
  <si>
    <t>ДИ ЭНД</t>
  </si>
  <si>
    <t>ДИ УЗИ ССС</t>
  </si>
  <si>
    <t>ДИ МРТ</t>
  </si>
  <si>
    <t>ДИ КТ</t>
  </si>
  <si>
    <t>АПП МЕР</t>
  </si>
  <si>
    <t>АПП обращения</t>
  </si>
  <si>
    <t>АПП ЦЗ</t>
  </si>
  <si>
    <t>АПП ЗПТ</t>
  </si>
  <si>
    <t>ДС МЕР кардио</t>
  </si>
  <si>
    <t>ДС МЕР ОДА</t>
  </si>
  <si>
    <t>ДС МЕР ЦНС</t>
  </si>
  <si>
    <t>ДС МЕР прочее</t>
  </si>
  <si>
    <t>ДИ ОНК</t>
  </si>
  <si>
    <t>КС МЕР кардио</t>
  </si>
  <si>
    <t>КС МЕР ОДА</t>
  </si>
  <si>
    <t>КС МЕР ЦНС</t>
  </si>
  <si>
    <t>КС МЕР прочее</t>
  </si>
  <si>
    <t>АПП ДН</t>
  </si>
  <si>
    <t>АПП неотлож</t>
  </si>
  <si>
    <t>АПП подуш ГИН</t>
  </si>
  <si>
    <t>Амбулаторная помощь по акушерско-гинекологическому профилю, оказываемая в рамках подушевого механизма финансирования</t>
  </si>
  <si>
    <t>АПП подуш СТОМ</t>
  </si>
  <si>
    <t>Амбулаторная помощь по стоматологическому профилю, оказываемая в рамках подушевого механизма финансирования</t>
  </si>
  <si>
    <t>АПП подуш ТЕР</t>
  </si>
  <si>
    <t>Амбулаторная помощь, оказываемая в рамках подушевого механизма финансирования, за исключением акушерско-гинекологическго и стоматологического профилей</t>
  </si>
  <si>
    <t>АПП посещения</t>
  </si>
  <si>
    <t>ВМП</t>
  </si>
  <si>
    <t>ДИ гист</t>
  </si>
  <si>
    <t>ДИСП УГЛУБ</t>
  </si>
  <si>
    <t>ДИСП. ВЗР.(1эт)</t>
  </si>
  <si>
    <t>ДИСП. ВЗР.(2эт)</t>
  </si>
  <si>
    <t>ДС</t>
  </si>
  <si>
    <t>ДС ЗПТ</t>
  </si>
  <si>
    <t>ДС МЕР дети</t>
  </si>
  <si>
    <t>ДС ЭКО</t>
  </si>
  <si>
    <t>КС</t>
  </si>
  <si>
    <t>КС МЕР дети</t>
  </si>
  <si>
    <t>ПМО ВЗР</t>
  </si>
  <si>
    <t>ПМО,ДИСП. ДЕТЕЙ</t>
  </si>
  <si>
    <t>Профилактические осмотры и диспансеризация в соответствии с приказами МЗ РФ от 10.08.2017 г. № 514н, от 15.02.2013 г. № 72н, от 11.04.2013 г. № 216н</t>
  </si>
  <si>
    <t>Скорая специализированная медицинская помощь (в рамках подушевого механизма финансирования)</t>
  </si>
  <si>
    <t>СМП конс.; эвак.</t>
  </si>
  <si>
    <t>СМП Подушевая</t>
  </si>
  <si>
    <t>ФАП</t>
  </si>
  <si>
    <t>Название раздела ОПМП</t>
  </si>
  <si>
    <t>Расшифровка</t>
  </si>
  <si>
    <t>Виды и способы оплаты объемов предоставления медицинской помощи на 2023г.</t>
  </si>
  <si>
    <t xml:space="preserve">Скорая специализированная медицинская помощь, включая эвакуацию, оказываемая отделениями экстренной консультативной помощи, а также ГБУЗ "ООКССМП" </t>
  </si>
  <si>
    <t>Медицинская реабилитация взрослых пациентов с другими соматическими заболеваниями в условиях КС (коды КСГ: st37.011 - st37.013, st37.019 - st37.023)</t>
  </si>
  <si>
    <t>Медицинская реабилитация взрослых пациентов с заболеваниями ОДА в условиях круглосуточного стационара (коды КСГ:st37.005 - st37.007)</t>
  </si>
  <si>
    <t>Медицинская кардиореабилитация взрослых пациентов в условиях круглосуточного стационара (коды КСГ:st37.008 - st37.010)</t>
  </si>
  <si>
    <t>Медицинская реабилитация детей в условиях круглосуточного стационара (коды КСГ:st37.001 - st37.026)</t>
  </si>
  <si>
    <t>Медицинская реабилитация взрослых пациентов с другими соматическими заболеваниями в условиях ДС (коды КСГ: ds37.007, ds37.008, ds37.013, ds37.014, ds37.015, ds37.016)</t>
  </si>
  <si>
    <t>Медицинская реабилитация взрослых пациентов с заболеваниями ОДА в условиях ДС (коды КСГ: ds37.003, ds37.004)</t>
  </si>
  <si>
    <t>Медицинская кардиореабилитация взрослых пациентов в условиях дневного стационара (коды КСГ:ds37.005, ds37.006)</t>
  </si>
  <si>
    <t>Медицинская реабилитация детей в условиях дневного стационара (коды КСГ:  ds37.001 - ds37.016)</t>
  </si>
  <si>
    <t>Амбулаторная помощь при заболеваниях, объмы которой выведены из подушевого механизма оплаты(методы оплаты: 1, 4.1.1, 4.1.2, 3.3.1, 3.3.2, 4.7, 10.4)</t>
  </si>
  <si>
    <t>Амбулаторная помощь в неотложной форме (методы оплаты: 2.1,2.2, 10.2)</t>
  </si>
  <si>
    <t xml:space="preserve">Амбулаторная помощь в центрах здоровья, в т.ч. женского здоровья (методы оплаты: 4.5.1, 4.5.2, 9.1, 9.2) </t>
  </si>
  <si>
    <t>Высокотехнологичная медицинская помощь в разрезе групп, установленных постановлением Правительства РФ от 29.12.2022 г. № 2497</t>
  </si>
  <si>
    <t>Гистологические исследования с целью выявления онкологических заболеваний и подбора таргетной терапии (метод оплаты "AF")</t>
  </si>
  <si>
    <t>Компьютерная томография (метод оплаты "AA")</t>
  </si>
  <si>
    <t>Молекулярно-генетические исследования с целью выявления онкологических заболеваний и подбора таргетной терапии (метод оплаты "AE")</t>
  </si>
  <si>
    <t>Магнитно-резонансная томография(метод оплаты "AB")</t>
  </si>
  <si>
    <t>Дополнительные исследования, проводимые в целях диагностики ЗНО, выведенные из подушевого норматива(метод оплаты "AZ")</t>
  </si>
  <si>
    <t>Тестирование на выявление новой коронавирусной инфекции (СОVID-19)(метод оплаты "AP")</t>
  </si>
  <si>
    <t>Ультразвуковое исследование сердечно-сосудистой системы(метод оплаты "AC")</t>
  </si>
  <si>
    <t>Эндоскопические диагностические исследования (метод оплаты "AC")</t>
  </si>
  <si>
    <t>Расчет лимитов подушевого финансирования первичной медико-санитарной помощи по профилю 'терапия'  на Февраль 2023 года</t>
  </si>
  <si>
    <t>МО</t>
  </si>
  <si>
    <t>Численность прикрепленного населения на 1 число месяца</t>
  </si>
  <si>
    <t>ГАУЗ «OOКБ № 2»</t>
  </si>
  <si>
    <t>ГАУЗ «ООБ № 3»</t>
  </si>
  <si>
    <t>ФГБОУ ВО ОрГМУ Минздрава России</t>
  </si>
  <si>
    <t>ГАУЗ «ГКБ № 1» г.Оренбурга</t>
  </si>
  <si>
    <t>ГАУЗ «ГКБ им. Н.И. Пирогова» г.Оренбурга</t>
  </si>
  <si>
    <t>ГАУЗ «ДГКБ» г. Оренбурга</t>
  </si>
  <si>
    <t>ГАУЗ «ГБ» г. Орска</t>
  </si>
  <si>
    <t>ГАУЗ «ДГБ» г. Орска</t>
  </si>
  <si>
    <t>ГАУЗ «БСМП» г.Новотроицка</t>
  </si>
  <si>
    <t>ГАУЗ «ДГБ» г.Новотроицка</t>
  </si>
  <si>
    <t>ГБУЗ «ГБ» г.Медногорска</t>
  </si>
  <si>
    <t>ГАУЗ «ББСМП»</t>
  </si>
  <si>
    <t>ГБУЗ «ГБ» г.Бугуруслана</t>
  </si>
  <si>
    <t>ГБУЗ «Абдулинская МБ»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</si>
  <si>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</si>
  <si>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</si>
  <si>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</si>
  <si>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</si>
  <si>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</si>
  <si>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</si>
  <si>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</si>
  <si>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</si>
  <si>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</si>
  <si>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</si>
  <si>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</si>
  <si>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</si>
  <si>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</si>
  <si>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ГБУЗ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</si>
  <si>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</si>
  <si>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</si>
  <si>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</si>
  <si>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</si>
  <si>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</si>
  <si>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</si>
  <si>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</si>
  <si>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</si>
  <si>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</si>
  <si>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</si>
  <si>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</si>
  <si>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</si>
  <si>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Студенческая поликлиника ОГУ</t>
  </si>
  <si>
    <t>ЧУЗ «КБ «РЖД-Медицина» г.Оренбург»</t>
  </si>
  <si>
    <t>ЧУЗ «РЖД-Медицина» г. Орск»</t>
  </si>
  <si>
    <t>ЧУЗ «РЖД-Медицина» г. Бузулук»</t>
  </si>
  <si>
    <t>ЧУЗ «РЖД-Медицина» г. Абдулино»</t>
  </si>
  <si>
    <t>ФКУЗ МСЧ-56 ФСИН России</t>
  </si>
  <si>
    <t>ФКУЗ «МСЧ МВД России по Оренбургской области»</t>
  </si>
  <si>
    <t>ООО «Клиника промышленной медицины»</t>
  </si>
  <si>
    <t>ООО «Поликлиника «Полимедика Оренбург»</t>
  </si>
  <si>
    <t>Итого по области</t>
  </si>
  <si>
    <t>Расчет лимитов подушевого финансирования первичной медико-санитарной помощи по профилю 'стоматология'  на Февраль 2023 года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</si>
  <si>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</si>
  <si>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</si>
  <si>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</si>
  <si>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</si>
  <si>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</si>
  <si>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</si>
  <si>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</si>
  <si>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</si>
  <si>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</si>
  <si>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</si>
  <si>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</si>
  <si>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«Дента Лэнд»</t>
  </si>
  <si>
    <t>ООО «ИНТЭКО»</t>
  </si>
  <si>
    <t>ООО «СтомКит»</t>
  </si>
  <si>
    <t>ООО «Денталика» (на ул. Гаранькина)</t>
  </si>
  <si>
    <t>ООО «Евромедцентр»</t>
  </si>
  <si>
    <t>ООО «Новостом»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</si>
  <si>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</si>
  <si>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</si>
  <si>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</si>
  <si>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</si>
  <si>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</si>
  <si>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</si>
  <si>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</si>
  <si>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</si>
  <si>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</si>
  <si>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</si>
  <si>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«УНИМЕД»</t>
  </si>
  <si>
    <t>ООО «СТМ СТОМАТОЛОГИЯ»</t>
  </si>
  <si>
    <t>ООО «Дент Арт»</t>
  </si>
  <si>
    <t>Расчет лимитов подушевого финансирования первичной медико-санитарной помощи по профилю 'гинекология'  на Февраль 2023 года</t>
  </si>
  <si>
    <t>ГБУЗ «ОКПЦ»</t>
  </si>
  <si>
    <t>ГАУЗ «ОМПЦ»</t>
  </si>
  <si>
    <t>ООО «Кристалл - Дент»</t>
  </si>
  <si>
    <t>Гарантированная часть</t>
  </si>
  <si>
    <t>МО/период</t>
  </si>
  <si>
    <t xml:space="preserve">Корректировка </t>
  </si>
  <si>
    <t>Утвердить  с учетом корректировки</t>
  </si>
  <si>
    <t>ЗС</t>
  </si>
  <si>
    <t>Приложение 1 к протоколу заседания  Комиссии по разработке ТП ОМС №3 от 28.02.2023 г.</t>
  </si>
  <si>
    <t>Приложение 2 к протоколу заседания  Комиссии по разработке ТП ОМС №3 от 28.02.2023 г.</t>
  </si>
  <si>
    <t>Приложение 3 к протоколу заседания  Комиссии по разработке ТП ОМС №3 от 28.02.2023 г.</t>
  </si>
  <si>
    <t>560001</t>
  </si>
  <si>
    <t>ГАУЗ «ООКБ им. В.И. Войнова»</t>
  </si>
  <si>
    <t>Январь 2023 г.</t>
  </si>
  <si>
    <t>Февраль 2023 г.</t>
  </si>
  <si>
    <t>Март 2023 г.</t>
  </si>
  <si>
    <t>Апрель 2023 г.</t>
  </si>
  <si>
    <t>Май 2023 г.</t>
  </si>
  <si>
    <t>Июнь 2023 г.</t>
  </si>
  <si>
    <t>Июль 2023 г.</t>
  </si>
  <si>
    <t>Август 2023 г.</t>
  </si>
  <si>
    <t>Сентябрь 2023 г.</t>
  </si>
  <si>
    <t>Октябрь 2023 г.</t>
  </si>
  <si>
    <t>Ноябрь 2023 г.</t>
  </si>
  <si>
    <t>Декабрь 2023 г.</t>
  </si>
  <si>
    <t>560264</t>
  </si>
  <si>
    <t>560267</t>
  </si>
  <si>
    <t>560268</t>
  </si>
  <si>
    <t>Итог</t>
  </si>
  <si>
    <t>КОД МОЕР</t>
  </si>
  <si>
    <t>Сумма</t>
  </si>
  <si>
    <t xml:space="preserve">Утверждено на 2023 г. </t>
  </si>
  <si>
    <t xml:space="preserve">Приложение 4 к протоколу заседания  Комиссии по разработке ТП ОМС № 3 от 28.02.2023г.   </t>
  </si>
  <si>
    <t>560259</t>
  </si>
  <si>
    <t>560014</t>
  </si>
  <si>
    <t>560325</t>
  </si>
  <si>
    <t>560206</t>
  </si>
  <si>
    <t>560043</t>
  </si>
  <si>
    <t>560214</t>
  </si>
  <si>
    <t>560275</t>
  </si>
  <si>
    <t>560269</t>
  </si>
  <si>
    <t>560053</t>
  </si>
  <si>
    <t>560055</t>
  </si>
  <si>
    <t>560056</t>
  </si>
  <si>
    <t>560057</t>
  </si>
  <si>
    <t>560270</t>
  </si>
  <si>
    <t>560058</t>
  </si>
  <si>
    <t>560059</t>
  </si>
  <si>
    <t>560061</t>
  </si>
  <si>
    <t>560062</t>
  </si>
  <si>
    <t>560064</t>
  </si>
  <si>
    <t>560065</t>
  </si>
  <si>
    <t>560067</t>
  </si>
  <si>
    <t>560068</t>
  </si>
  <si>
    <t>560069</t>
  </si>
  <si>
    <t>560070</t>
  </si>
  <si>
    <t>560071</t>
  </si>
  <si>
    <t>560072</t>
  </si>
  <si>
    <t>560074</t>
  </si>
  <si>
    <t>560075</t>
  </si>
  <si>
    <t>560077</t>
  </si>
  <si>
    <t>560271</t>
  </si>
  <si>
    <t>560272</t>
  </si>
  <si>
    <t>560080</t>
  </si>
  <si>
    <t>560081</t>
  </si>
  <si>
    <t>560082</t>
  </si>
  <si>
    <t>560083</t>
  </si>
  <si>
    <t>560085</t>
  </si>
  <si>
    <t>560086</t>
  </si>
  <si>
    <t>560087</t>
  </si>
  <si>
    <t>560088</t>
  </si>
  <si>
    <t>560089</t>
  </si>
  <si>
    <t>560098</t>
  </si>
  <si>
    <t>560099</t>
  </si>
  <si>
    <t>560101</t>
  </si>
  <si>
    <t>560283</t>
  </si>
  <si>
    <t xml:space="preserve">Приложение 5.1 к протоколу заседания  Комиссии по разработке ТП ОМС № 3 от 28.02.2023г.   </t>
  </si>
  <si>
    <t xml:space="preserve">Приложение 5.2 к протоколу заседания  Комиссии по разработке ТП ОМС № 3 от 28.02.2023г.   </t>
  </si>
  <si>
    <t xml:space="preserve">Корректировка объемов предоставления амбулаторной медицинской помощи по блоку "ПМО ВЗР." на 2023г.  </t>
  </si>
  <si>
    <t xml:space="preserve">Корректировка объемов предоставления амбулаторной медицинской помощи по блоку "ДИСП. ВЗР. (II эт.)" на 2023г.  </t>
  </si>
  <si>
    <t xml:space="preserve">Корректировка объемов предоставления амбулаторной медицинской помощи по блоку "ДИСП. ВЗР. (I эт.)" на 2023г.  </t>
  </si>
  <si>
    <t xml:space="preserve">Корректировка объемов предоставления амбулаторной медицинской помощи по блоку "АПП ДН" на 2023г.  </t>
  </si>
  <si>
    <t xml:space="preserve">Приложение 5.3 к протоколу заседания  Комиссии по разработке ТП ОМС № 3 от 28.02.2023г.   </t>
  </si>
  <si>
    <t xml:space="preserve">Приложение 7 к протоколу заседания  Комиссии                                                                                                                                 по разработке ТП ОМС № 3 от 28.02.2023г.   </t>
  </si>
  <si>
    <t>Виды медицинской помощи, условия ее оказания</t>
  </si>
  <si>
    <t>ГАУЗ «ООКБ им. В.И. Войнова» (560001)</t>
  </si>
  <si>
    <t>ГБУЗ «ООКОД»  (560007)</t>
  </si>
  <si>
    <t>ГБУЗ «ООД» (560008)</t>
  </si>
  <si>
    <t>ГАУЗ «ООККВД» (560009)</t>
  </si>
  <si>
    <t>ФГБОУ ВО ОрГМУ Минздрава России (560014)</t>
  </si>
  <si>
    <t>ГАУЗ «ГКБ № 4» г.  Оренбурга (560020)</t>
  </si>
  <si>
    <t>ГАУЗ «ООКИБ» (560023)</t>
  </si>
  <si>
    <t>ГАУЗ «ДГКБ» г. Оренбурга (560024)</t>
  </si>
  <si>
    <t>ГАУЗ «ОМПЦ» (560033)</t>
  </si>
  <si>
    <t>ГАУЗ «ДГБ» г. Орска (560035)</t>
  </si>
  <si>
    <t>ГАУЗ «СП» г. Орска (560037)</t>
  </si>
  <si>
    <t>ГАУЗ «ОВФД» (560038)</t>
  </si>
  <si>
    <t>ГАУЗ «ДГБ» г.Новотроицка (560041)</t>
  </si>
  <si>
    <t>ГАУЗ «СП» г.Новотроицка (560042)</t>
  </si>
  <si>
    <t>ГБУЗ «ГБ» г.Медногорска (560043)</t>
  </si>
  <si>
    <t>ГАУЗ «СП» г.Бугуруслана (560048)</t>
  </si>
  <si>
    <t>ГБУЗ «Адамовская РБ» (560053)</t>
  </si>
  <si>
    <t>ГБУЗ «Александровская РБ» (560055)</t>
  </si>
  <si>
    <t>ГБУЗ «Асекеевская РБ» (560056)</t>
  </si>
  <si>
    <t>ГБУЗ «Беляевская РБ» (560057)</t>
  </si>
  <si>
    <t>ГБУЗ «ГБ» г. Гая (560058)</t>
  </si>
  <si>
    <t>ГБУЗ «Грачевская РБ» (560059)</t>
  </si>
  <si>
    <t>ГБУЗ «Илекская РБ» (560061)</t>
  </si>
  <si>
    <t>ГАУЗ «Кваркенская РБ» (560062)</t>
  </si>
  <si>
    <t>ГБУЗ «ГБ» г. Кувандыка (560064)</t>
  </si>
  <si>
    <t>ГБУЗ «Курманаевская РБ» (560065)</t>
  </si>
  <si>
    <t>ГАУЗ «Новоорская РБ» (560067)</t>
  </si>
  <si>
    <t>ГБУЗ «Новосергиевская РБ» (560068)</t>
  </si>
  <si>
    <t>ГБУЗ «Октябрьская РБ» (560069)</t>
  </si>
  <si>
    <t>ГАУЗ «Оренбургская РБ» (560070)</t>
  </si>
  <si>
    <t>ГБУЗ «Первомайская РБ» (560071)</t>
  </si>
  <si>
    <t>ГБУЗ «Переволоцкая РБ» (560072)</t>
  </si>
  <si>
    <t>ГБУЗ «Сакмарская РБ» (560074)</t>
  </si>
  <si>
    <t>ГБУЗ «Саракташская РБ» (560075)</t>
  </si>
  <si>
    <t>ГБУЗ «Северная РБ» (560077)</t>
  </si>
  <si>
    <t>ГБУЗ «Ташлинская РБ» (560080)</t>
  </si>
  <si>
    <t>ГБУЗ «Тоцкая РБ» (560081)</t>
  </si>
  <si>
    <t>ГБУЗ «Тюльганская РБ» (560082)</t>
  </si>
  <si>
    <t>ГБУЗ «Шарлыкская РБ» (560083)</t>
  </si>
  <si>
    <t>Студенческая поликлиника ОГУ (560085)</t>
  </si>
  <si>
    <t>ЧУЗ «КБ «РЖД-Медицина» г.Оренбург»  (560086)</t>
  </si>
  <si>
    <t>ЧУЗ «РЖД-Медицина» г. Орск» (560087)</t>
  </si>
  <si>
    <t>ЧУЗ «РЖД-Медицина» г. Бузулук» (560088)</t>
  </si>
  <si>
    <t>ЧУЗ «РЖД-Медицина» г. Абдулино» (560089)</t>
  </si>
  <si>
    <t>АО «Санаторий «Строитель» (560091)</t>
  </si>
  <si>
    <t>ФКУЗ МСЧ-56 ФСИН России  (560098)</t>
  </si>
  <si>
    <t>ФКУЗ «МСЧ МВД России по Оренбургской области» (560099)</t>
  </si>
  <si>
    <t>ООО «Клиника промышленной медицины» (560101)</t>
  </si>
  <si>
    <t>ООО ММЦ Клиника «МаксиМед» (560102)</t>
  </si>
  <si>
    <t>ООО «Лекарь» (560103)</t>
  </si>
  <si>
    <t>ООО «Нео-Дент» (560104)</t>
  </si>
  <si>
    <t>ООО «КАМАЮН» (560107)</t>
  </si>
  <si>
    <t>ГБУЗ «ООКССМП»  (560109)</t>
  </si>
  <si>
    <t>ГАУЗ «ССМП» г. Орска (560110)</t>
  </si>
  <si>
    <t>ГБУЗ «ССМП» г.Кувандыка» (560124)</t>
  </si>
  <si>
    <t>ООО «Медикал сервис компани Восток» (560125)</t>
  </si>
  <si>
    <t>ООО «РадаДент плюс» (560126)</t>
  </si>
  <si>
    <t>ООО «Кристалл - Дент» (560127)</t>
  </si>
  <si>
    <t>ООО Стоматологическая клиника «Улыбка» (560128)</t>
  </si>
  <si>
    <t>ООО «Мисс Дента» (560129)</t>
  </si>
  <si>
    <t>ООО «МИЛАВИТА» (560134)</t>
  </si>
  <si>
    <t>ООО «Дента Лэнд» (560135)</t>
  </si>
  <si>
    <t>ООО «ИНТЭКО» (560137)</t>
  </si>
  <si>
    <t>ООО «СтомКит» (560139)</t>
  </si>
  <si>
    <t>ООО «Денталика» (на ул. Гаранькина) (560143)</t>
  </si>
  <si>
    <t>ГБУЗ «ООКСПК» (560144)</t>
  </si>
  <si>
    <t>ООО «Евромедцентр» (560145)</t>
  </si>
  <si>
    <t>ООО «Новостом» (560148)</t>
  </si>
  <si>
    <t>ООО «ЛАЗУРЬ» (560149)</t>
  </si>
  <si>
    <t>ООО «Дент Арт» (560152)</t>
  </si>
  <si>
    <t>ООО «Стоматологическая поликлиника «Ростошь» (560155)</t>
  </si>
  <si>
    <t>ООО «Диа-Дента» (560156)</t>
  </si>
  <si>
    <t>ООО «Елена» (560157)</t>
  </si>
  <si>
    <t>ООО «Евро-Дент» (560163)</t>
  </si>
  <si>
    <t>ООО «Мила Дента» (560172)</t>
  </si>
  <si>
    <t>ООО «Новодент» (560175)</t>
  </si>
  <si>
    <t>АО «Санаторий «Дубовая роща» (560177)</t>
  </si>
  <si>
    <t>ООО «ДЕНТА - ЛЮКС» (560186)</t>
  </si>
  <si>
    <t>ГБУЗ «ООЦОЗМП» (560196)</t>
  </si>
  <si>
    <t>АНО МЦ «Белая роза» (560197)</t>
  </si>
  <si>
    <t>ГАУЗ «БСМП» г.Новотроицка (560206)</t>
  </si>
  <si>
    <t>ООО «Б. Браун Авитум Руссланд Клиникс» (560207)</t>
  </si>
  <si>
    <t>ООО «МедиСтом» (560210)</t>
  </si>
  <si>
    <t>ГАУЗ «ББСМП» (560214)</t>
  </si>
  <si>
    <t>ГАУЗ «ОДКБ» (560220)</t>
  </si>
  <si>
    <t>ООО «Стома+» (560228)</t>
  </si>
  <si>
    <t>ООО МЦКТ «Нью Лайф» (560229)</t>
  </si>
  <si>
    <t>ООО «КЛАССИКА» (560231)</t>
  </si>
  <si>
    <t>ООО «Медгард-Оренбург» (560235)</t>
  </si>
  <si>
    <t>ООО «УНИМЕД» (560237)</t>
  </si>
  <si>
    <t>ООО «Санаторий «Южный Урал» (560239)</t>
  </si>
  <si>
    <t>ООО «СТМ СТОМАТОЛОГИЯ» (560245)</t>
  </si>
  <si>
    <t>ГБУЗ «ООКПГВВ» (560255)</t>
  </si>
  <si>
    <t>ГАУЗ «ООБ № 3» (560259)</t>
  </si>
  <si>
    <t>ГАУЗ «ОЦМР» (560263)</t>
  </si>
  <si>
    <t>ГАУЗ «OOКБ № 2» (560264)</t>
  </si>
  <si>
    <t>ГБУЗ «ОКПЦ»  (560265)</t>
  </si>
  <si>
    <t>ГАУЗ «ООКСП» (560266)</t>
  </si>
  <si>
    <t>ГАУЗ «ГКБ № 1» г.Оренбурга (560267)</t>
  </si>
  <si>
    <t>ГАУЗ «ГКБ им. Н.И. Пирогова» г.Оренбурга (560268)</t>
  </si>
  <si>
    <t>ГБУЗ «Абдулинская МБ» (560269)</t>
  </si>
  <si>
    <t>ГБУЗ «Восточная территориальная МБ» (560270)</t>
  </si>
  <si>
    <t>ГАУЗ «Соль-Илецкая МБ» (560271)</t>
  </si>
  <si>
    <t>ГБУЗ «Сорочинская МБ» (560272)</t>
  </si>
  <si>
    <t>ГБУЗ «ГБ» г.Бугуруслана (560275)</t>
  </si>
  <si>
    <t>ООО «Поликлиника «Полимедика Оренбург»  (560283)</t>
  </si>
  <si>
    <t>ГАУЗ «ГБ» г. Орска (560325)</t>
  </si>
  <si>
    <t>1. Специализированная помощь в условиях стационара, количество госпитализаций всего, в т.ч. по профилю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</si>
  <si>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</si>
  <si>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акушерству и гинекологии (искусственному прерыванию беременности)</t>
  </si>
  <si>
    <t>акушерству и гинекологии (использованию вспомогательных репродуктивных технологий)</t>
  </si>
  <si>
    <t>аллергологии и иммунологии</t>
  </si>
  <si>
    <t>анестезиологии и реаниматологии</t>
  </si>
  <si>
    <t>гастроэнтерологии</t>
  </si>
  <si>
    <t>гематологии</t>
  </si>
  <si>
    <t>гериатрии</t>
  </si>
  <si>
    <t>дерматовенерологии</t>
  </si>
  <si>
    <t>детской кардиологии</t>
  </si>
  <si>
    <t>детской онкологии</t>
  </si>
  <si>
    <t>детской урологии-андрологии</t>
  </si>
  <si>
    <t>детской хирургии</t>
  </si>
  <si>
    <t>детской эндокринологии</t>
  </si>
  <si>
    <t>инфекционным болезням</t>
  </si>
  <si>
    <t>кардиологии</t>
  </si>
  <si>
    <t>колопроктологии</t>
  </si>
  <si>
    <t>медицинской реабилитации</t>
  </si>
  <si>
    <t>неврологии</t>
  </si>
  <si>
    <t>нейрохирургии</t>
  </si>
  <si>
    <t>неонатологии</t>
  </si>
  <si>
    <t>нефрологии</t>
  </si>
  <si>
    <t>общей врачебной практике (семейной медицине)</t>
  </si>
  <si>
    <t>онкологии</t>
  </si>
  <si>
    <t>оториноларингологии (за исключением кохлеарной имплантации)</t>
  </si>
  <si>
    <t>офтальмологии</t>
  </si>
  <si>
    <t>педиатрии</t>
  </si>
  <si>
    <t>пульмонологии</t>
  </si>
  <si>
    <t>радиологии</t>
  </si>
  <si>
    <t>радиотерапии</t>
  </si>
  <si>
    <t>ревматологии</t>
  </si>
  <si>
    <t>сердечно-сосудистой хирургии</t>
  </si>
  <si>
    <t>терапии</t>
  </si>
  <si>
    <t>токсикологии</t>
  </si>
  <si>
    <t>торакальной хирургии</t>
  </si>
  <si>
    <t>травматологии и ортопедии</t>
  </si>
  <si>
    <t>урологии</t>
  </si>
  <si>
    <t>хирургии</t>
  </si>
  <si>
    <t>хирургии (абдоминальной)</t>
  </si>
  <si>
    <t>хирургии (комбустиологии)</t>
  </si>
  <si>
    <t>челюстно-лицевой хирургии</t>
  </si>
  <si>
    <t>эндокринологии</t>
  </si>
  <si>
    <t>2. Специализированная помощь в условиях дневного стационара, количество госпитализаций всего, в т.ч.</t>
  </si>
  <si>
    <t>3. Первичная медико-санитарная помощь в амбулаторных условиях, в т.ч.</t>
  </si>
  <si>
    <t>3.1 профилактическая, посещений всего, в т.ч.по специальностям: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</si>
  <si>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</si>
  <si>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</si>
  <si>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</si>
  <si>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</si>
  <si>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Гериатрия</t>
  </si>
  <si>
    <t>Дерматовенерология</t>
  </si>
  <si>
    <t>Детская кардиология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</si>
  <si>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</si>
  <si>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</si>
  <si>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</si>
  <si>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</si>
  <si>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</si>
  <si>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</si>
  <si>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</si>
  <si>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</si>
  <si>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Нефрология</t>
  </si>
  <si>
    <t>Общая врачебная практика (семейная медицина)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</si>
  <si>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</si>
  <si>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</si>
  <si>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</si>
  <si>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</si>
  <si>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</si>
  <si>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</si>
  <si>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</si>
  <si>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Средний медперсонал</t>
  </si>
  <si>
    <t>Стоматология</t>
  </si>
  <si>
    <t>Терапия</t>
  </si>
  <si>
    <t>Травматология и ортопедия</t>
  </si>
  <si>
    <t>Урология</t>
  </si>
  <si>
    <t>Хирургия</t>
  </si>
  <si>
    <t>Челюстно-лицевая хирургия</t>
  </si>
  <si>
    <t>Эндокринология</t>
  </si>
  <si>
    <t>Центры здоровья</t>
  </si>
  <si>
    <t>3.2 диспансеризация и ПМО (включая углубленную диспансеризацию и 2 этап)</t>
  </si>
  <si>
    <t>3.3 диспансерное наблюдение, всего комплексных посещений</t>
  </si>
  <si>
    <t>3.4 в неотложной форме, всего посещений</t>
  </si>
  <si>
    <t>3.5 в связи с заболеваниями, обращений всего, в т.ч. по специальностям:</t>
  </si>
  <si>
    <t>Медицинская реабилитация</t>
  </si>
  <si>
    <t>4. Скорая медицинская помощь, вызовы</t>
  </si>
  <si>
    <t>Объемы предоставления медицинской помощи (утвержденные решениями комиссии по разработке территориальной программы обязательного медицинского страхования) на 2023 год в разрезе профилей, врачебных специальностей</t>
  </si>
  <si>
    <t>Ожидаемые объемы предоставления медицинской помощи (утвержденные решениями комиссии по разработке территориальной программы обязательного медицинского страхования) на 2023 год в разрезе профилей, врачебных специальностей</t>
  </si>
  <si>
    <t xml:space="preserve">Приложение 6 к протоколу заседания  Комиссии по разработке ТП ОМС №3 от 28.02.2023г.  </t>
  </si>
  <si>
    <t>АПП при заболеваниях и с профилактической целью, объемы которой выведены из подушевого механихзма, с кратностью посещений 1 (методы оплаты: 0, 1.1, 1.2, 3, 3.1, 4.2, 4.3.1, 4.3.2, 4.4, 4.6, 5.3, 10.1, 10.3)</t>
  </si>
  <si>
    <t>Экстракорпоральное оплодотворение в условиях дневного стационара (коды КСГ: ds02.008 - ds02.011)</t>
  </si>
  <si>
    <t>КС РОД</t>
  </si>
  <si>
    <t>Круглосуточный стационар, роды (коды КСГ st02.003 и  st02.004).</t>
  </si>
  <si>
    <t>Амбулаторная помощь, диспансерное наблюдение в соответствии с Приказом МЗ РФ от 15.03.2022г. N 168н "Об утверждении порядка проведения диспансерного наблюдения за взрослыми". Методы оплаты  8.1.1 - 8.3.55</t>
  </si>
  <si>
    <t>Заместительная почечная терапия в амбулаторных условиях (коды услуг: A18.05.002, A18.05.002.002, A18.05.002.001, A18.05.011, А18.30.001,А18.30.001.002, А18.30.001.003, NA001)</t>
  </si>
  <si>
    <t>Медицинская реабилитация в амбулаторных условиях в соответствии с Распоряжениями министерства здравоохранения Оренбургской области от 15.06.2022г. №1553 и от 06.07.2022г. № 1726. Методы оплаты: 7.1 - 7.12</t>
  </si>
  <si>
    <t>Дневной стационар, кроме случаев, включенных в другие разделы ОПМП в дневном стационаре</t>
  </si>
  <si>
    <t>Заместительная почечная терапия в условиях дневного стационара (КСГ ds18.002.001- ds18.002.005 и коды услуг: А18.05.002, А18.05.002.002, А18.05.002.001, А18.05.011)</t>
  </si>
  <si>
    <t>ДС ОНК</t>
  </si>
  <si>
    <t>Случаи специфического лечения при МКБ C00 - C97, D00 - D09, D45 - D47. Госпитализации на койки по профлилям "онкология" или "гематология":
- в диагностических целях с постановкой или подтверждением диагноза злокачественного новообразования;
- без специального противоопухолевого лечения;
- для ечения лучевых повреждений</t>
  </si>
  <si>
    <t>Круглосуточный стационар, кроме случаев, включенных в другие разделы ОПМП в круглосуточном стационаре</t>
  </si>
  <si>
    <t xml:space="preserve">Профилактиячкесие медицинские осмотры в соответствии с приказом МЗ РФ от 27.04.2021 г. № 404н </t>
  </si>
  <si>
    <t>Фельдшерско-акушерские пункты по нормативу, утвержденному Тарифным соглашением</t>
  </si>
  <si>
    <t>КС ОНК</t>
  </si>
  <si>
    <r>
      <t>Медицинская реабилитация взрослых пациентов с заболеваниями ЦНС в условиях КС</t>
    </r>
    <r>
      <rPr>
        <sz val="10"/>
        <color theme="1"/>
        <rFont val="Times New Roman"/>
        <family val="1"/>
        <charset val="204"/>
      </rPr>
      <t xml:space="preserve"> (коды КСГ: st37.001.001,  st37.001.002, st37.002.001, st37.002.002, st37.003.001, st37.003.002, st37.004)</t>
    </r>
  </si>
  <si>
    <r>
      <t xml:space="preserve">Медицинская реабилитация взрослых пациентов с заболеваниями ЦНС в условиях ДС (коды КСГ: </t>
    </r>
    <r>
      <rPr>
        <sz val="10"/>
        <color theme="1"/>
        <rFont val="Times New Roman"/>
        <family val="1"/>
        <charset val="204"/>
      </rPr>
      <t>ds37.001.001-ds37.001.002, ds37.002.001-ds37.002.002)</t>
    </r>
  </si>
  <si>
    <r>
      <t>Диспансеризация в соответствии с приказом МЗ РФ от 27.04.2021 г. № 404н (в части I эт)</t>
    </r>
    <r>
      <rPr>
        <sz val="10"/>
        <color theme="1"/>
        <rFont val="Times New Roman"/>
        <family val="1"/>
        <charset val="204"/>
      </rPr>
      <t xml:space="preserve"> (метод оплаты 6.2)</t>
    </r>
  </si>
  <si>
    <r>
      <t>Диспансеризация в соответствии с приказом МЗ РФ от 27.04.2021 г. № 404н (в части II эт)</t>
    </r>
    <r>
      <rPr>
        <sz val="10"/>
        <color theme="1"/>
        <rFont val="Times New Roman"/>
        <family val="1"/>
        <charset val="204"/>
      </rPr>
      <t xml:space="preserve"> (методы оплаты 6.2.1-6.2.4)</t>
    </r>
  </si>
  <si>
    <t>Углубленная диспансеризация в соответствии с приказом МЗ РФ от 01.07.2021 г. №698н и приложением №2 к постановлению Правительства РФ от 29 декабря 2022 г. N 2497 (методы оплаты: 6.3.1-6.3.4,6.4.2-6.4.6)</t>
  </si>
  <si>
    <t>Корректировка объемов амбулаторных диагностических исследований по блоку "ДИ тест COV" на 2022 год.</t>
  </si>
  <si>
    <t>Код МОЕР</t>
  </si>
  <si>
    <t xml:space="preserve">Утверждено на 2022 г. </t>
  </si>
  <si>
    <t>Сумма, руб.</t>
  </si>
  <si>
    <t>количество исследований</t>
  </si>
  <si>
    <t>560220</t>
  </si>
  <si>
    <t>ГАУЗ «ОДКБ»</t>
  </si>
  <si>
    <t>560144</t>
  </si>
  <si>
    <t>ГБУЗ «ООКСПК»</t>
  </si>
  <si>
    <t>560023</t>
  </si>
  <si>
    <t>ГАУЗ «ООКИБ»</t>
  </si>
  <si>
    <t>560035</t>
  </si>
  <si>
    <t xml:space="preserve">Приложение 8 к протоколу заседания  Комиссии по разработке ТП ОМС № 3 от 28.02.2023г.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</si>
</sst>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b/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Arial"/>
      <family val="2"/>
    </font>
    <font>
      <sz val="9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59430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3AC86"/>
      </left>
      <right style="thin">
        <color rgb="FFB3AC86"/>
      </right>
      <top style="thin">
        <color rgb="FFB3AC86"/>
      </top>
      <bottom style="thin">
        <color rgb="FFB3AC8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3" fillId="0" borderId="0"/>
    <xf numFmtId="0" fontId="2" fillId="0" borderId="0"/>
    <xf numFmtId="0" fontId="1" fillId="0" borderId="0"/>
    <xf numFmtId="0" fontId="4" fillId="0" borderId="0"/>
    <xf numFmtId="0" fontId="15" fillId="0" borderId="0"/>
    <xf numFmtId="0" fontId="12" fillId="0" borderId="0"/>
    <xf numFmtId="0" fontId="15" fillId="0" borderId="0"/>
  </cellStyleXfs>
  <cellXfs count="22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7" fillId="2" borderId="1" xfId="0" applyFont="1" applyFill="1" applyBorder="1" applyAlignment="1">
      <alignment horizontal="left" vertical="top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NumberFormat="1" applyFont="1" applyAlignment="1">
      <alignment horizontal="right" wrapText="1"/>
    </xf>
    <xf numFmtId="0" fontId="6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left" wrapText="1"/>
    </xf>
    <xf numFmtId="3" fontId="5" fillId="2" borderId="3" xfId="0" applyNumberFormat="1" applyFont="1" applyFill="1" applyBorder="1" applyAlignment="1">
      <alignment horizontal="right" vertical="center"/>
    </xf>
    <xf numFmtId="1" fontId="5" fillId="2" borderId="3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13" fillId="0" borderId="0" xfId="0" applyNumberFormat="1" applyFont="1" applyAlignment="1">
      <alignment horizontal="right"/>
    </xf>
    <xf numFmtId="4" fontId="0" fillId="0" borderId="0" xfId="0" applyNumberFormat="1"/>
    <xf numFmtId="0" fontId="14" fillId="0" borderId="0" xfId="0" applyFont="1"/>
    <xf numFmtId="4" fontId="5" fillId="0" borderId="1" xfId="6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right"/>
    </xf>
    <xf numFmtId="4" fontId="14" fillId="0" borderId="0" xfId="0" applyNumberFormat="1" applyFont="1"/>
    <xf numFmtId="4" fontId="18" fillId="3" borderId="1" xfId="0" applyNumberFormat="1" applyFont="1" applyFill="1" applyBorder="1" applyAlignment="1">
      <alignment horizontal="right" vertical="top" wrapText="1"/>
    </xf>
    <xf numFmtId="3" fontId="18" fillId="3" borderId="1" xfId="0" applyNumberFormat="1" applyFont="1" applyFill="1" applyBorder="1" applyAlignment="1">
      <alignment horizontal="right" vertical="top" wrapText="1"/>
    </xf>
    <xf numFmtId="0" fontId="19" fillId="2" borderId="1" xfId="0" applyFont="1" applyFill="1" applyBorder="1" applyAlignment="1">
      <alignment horizontal="left" vertical="top" wrapText="1" indent="2"/>
    </xf>
    <xf numFmtId="0" fontId="19" fillId="2" borderId="1" xfId="0" applyFont="1" applyFill="1" applyBorder="1" applyAlignment="1">
      <alignment horizontal="left" vertical="top" wrapText="1"/>
    </xf>
    <xf numFmtId="4" fontId="19" fillId="2" borderId="1" xfId="0" applyNumberFormat="1" applyFont="1" applyFill="1" applyBorder="1" applyAlignment="1">
      <alignment horizontal="right" vertical="top" wrapText="1"/>
    </xf>
    <xf numFmtId="3" fontId="19" fillId="2" borderId="1" xfId="0" applyNumberFormat="1" applyFont="1" applyFill="1" applyBorder="1" applyAlignment="1">
      <alignment horizontal="right" vertical="top" wrapText="1"/>
    </xf>
    <xf numFmtId="4" fontId="19" fillId="0" borderId="1" xfId="0" applyNumberFormat="1" applyFont="1" applyFill="1" applyBorder="1" applyAlignment="1">
      <alignment horizontal="right" vertical="top" wrapText="1"/>
    </xf>
    <xf numFmtId="3" fontId="19" fillId="0" borderId="1" xfId="0" applyNumberFormat="1" applyFont="1" applyFill="1" applyBorder="1" applyAlignment="1">
      <alignment horizontal="right" vertical="top" wrapText="1"/>
    </xf>
    <xf numFmtId="1" fontId="19" fillId="2" borderId="1" xfId="0" applyNumberFormat="1" applyFont="1" applyFill="1" applyBorder="1" applyAlignment="1">
      <alignment horizontal="right" vertical="top" wrapText="1"/>
    </xf>
    <xf numFmtId="1" fontId="18" fillId="3" borderId="1" xfId="0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horizontal="left"/>
    </xf>
    <xf numFmtId="4" fontId="8" fillId="0" borderId="0" xfId="0" applyNumberFormat="1" applyFont="1" applyAlignment="1">
      <alignment horizontal="left"/>
    </xf>
    <xf numFmtId="0" fontId="9" fillId="0" borderId="0" xfId="0" applyNumberFormat="1" applyFont="1" applyAlignment="1">
      <alignment wrapText="1"/>
    </xf>
    <xf numFmtId="0" fontId="0" fillId="0" borderId="0" xfId="0" applyFill="1" applyAlignment="1">
      <alignment horizontal="left"/>
    </xf>
    <xf numFmtId="0" fontId="0" fillId="0" borderId="0" xfId="0" applyFill="1"/>
    <xf numFmtId="0" fontId="0" fillId="0" borderId="3" xfId="0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left" vertical="center" wrapText="1"/>
    </xf>
    <xf numFmtId="3" fontId="20" fillId="0" borderId="3" xfId="0" applyNumberFormat="1" applyFont="1" applyFill="1" applyBorder="1" applyAlignment="1">
      <alignment horizontal="right" vertical="center"/>
    </xf>
    <xf numFmtId="1" fontId="20" fillId="0" borderId="3" xfId="0" applyNumberFormat="1" applyFont="1" applyFill="1" applyBorder="1" applyAlignment="1">
      <alignment horizontal="right" vertical="center"/>
    </xf>
    <xf numFmtId="0" fontId="0" fillId="0" borderId="3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right" vertical="center"/>
    </xf>
    <xf numFmtId="3" fontId="0" fillId="0" borderId="3" xfId="0" applyNumberFormat="1" applyFill="1" applyBorder="1" applyAlignment="1">
      <alignment horizontal="right" vertical="center"/>
    </xf>
    <xf numFmtId="1" fontId="0" fillId="0" borderId="3" xfId="0" applyNumberFormat="1" applyFill="1" applyBorder="1" applyAlignment="1">
      <alignment horizontal="right" vertical="center"/>
    </xf>
    <xf numFmtId="0" fontId="0" fillId="0" borderId="0" xfId="0" applyFill="1" applyBorder="1"/>
    <xf numFmtId="0" fontId="0" fillId="0" borderId="3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right" vertical="center"/>
    </xf>
    <xf numFmtId="0" fontId="20" fillId="0" borderId="7" xfId="0" applyFont="1" applyFill="1" applyBorder="1" applyAlignment="1">
      <alignment horizontal="left" vertical="center" wrapText="1"/>
    </xf>
    <xf numFmtId="3" fontId="20" fillId="0" borderId="7" xfId="0" applyNumberFormat="1" applyFont="1" applyFill="1" applyBorder="1" applyAlignment="1">
      <alignment horizontal="right" vertical="center"/>
    </xf>
    <xf numFmtId="1" fontId="20" fillId="0" borderId="7" xfId="0" applyNumberFormat="1" applyFont="1" applyFill="1" applyBorder="1" applyAlignment="1">
      <alignment horizontal="right" vertical="center"/>
    </xf>
    <xf numFmtId="0" fontId="0" fillId="0" borderId="8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right" vertical="center"/>
    </xf>
    <xf numFmtId="1" fontId="0" fillId="0" borderId="8" xfId="0" applyNumberFormat="1" applyFill="1" applyBorder="1" applyAlignment="1">
      <alignment horizontal="right" vertical="center"/>
    </xf>
    <xf numFmtId="0" fontId="0" fillId="0" borderId="1" xfId="0" applyFill="1" applyBorder="1" applyAlignment="1">
      <alignment horizontal="right" vertical="center"/>
    </xf>
    <xf numFmtId="1" fontId="0" fillId="0" borderId="1" xfId="0" applyNumberFormat="1" applyFill="1" applyBorder="1" applyAlignment="1">
      <alignment horizontal="right" vertical="center"/>
    </xf>
    <xf numFmtId="3" fontId="0" fillId="0" borderId="1" xfId="0" applyNumberFormat="1" applyFill="1" applyBorder="1" applyAlignment="1">
      <alignment horizontal="right" vertical="center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right" vertical="center"/>
    </xf>
    <xf numFmtId="3" fontId="0" fillId="0" borderId="0" xfId="0" applyNumberFormat="1" applyFill="1" applyBorder="1" applyAlignment="1">
      <alignment horizontal="right" vertical="center"/>
    </xf>
    <xf numFmtId="3" fontId="20" fillId="0" borderId="1" xfId="0" applyNumberFormat="1" applyFont="1" applyFill="1" applyBorder="1" applyAlignment="1">
      <alignment horizontal="right" vertical="center"/>
    </xf>
    <xf numFmtId="1" fontId="20" fillId="0" borderId="1" xfId="0" applyNumberFormat="1" applyFont="1" applyFill="1" applyBorder="1" applyAlignment="1">
      <alignment horizontal="right" vertical="center"/>
    </xf>
    <xf numFmtId="0" fontId="0" fillId="0" borderId="7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right" vertical="center"/>
    </xf>
    <xf numFmtId="3" fontId="0" fillId="0" borderId="7" xfId="0" applyNumberFormat="1" applyFill="1" applyBorder="1" applyAlignment="1">
      <alignment horizontal="right" vertical="center"/>
    </xf>
    <xf numFmtId="1" fontId="0" fillId="0" borderId="7" xfId="0" applyNumberFormat="1" applyFill="1" applyBorder="1" applyAlignment="1">
      <alignment horizontal="right" vertical="center"/>
    </xf>
    <xf numFmtId="3" fontId="0" fillId="0" borderId="8" xfId="0" applyNumberFormat="1" applyFill="1" applyBorder="1" applyAlignment="1">
      <alignment horizontal="right" vertical="center"/>
    </xf>
    <xf numFmtId="3" fontId="0" fillId="0" borderId="0" xfId="0" applyNumberFormat="1" applyFill="1" applyAlignment="1">
      <alignment horizontal="left"/>
    </xf>
    <xf numFmtId="0" fontId="12" fillId="0" borderId="0" xfId="0" applyFont="1" applyFill="1" applyAlignment="1">
      <alignment horizontal="left"/>
    </xf>
    <xf numFmtId="0" fontId="22" fillId="0" borderId="4" xfId="1" applyFont="1" applyBorder="1" applyAlignment="1">
      <alignment vertical="center" wrapText="1"/>
    </xf>
    <xf numFmtId="0" fontId="21" fillId="0" borderId="0" xfId="0" applyNumberFormat="1" applyFont="1" applyBorder="1" applyAlignment="1">
      <alignment wrapText="1"/>
    </xf>
    <xf numFmtId="0" fontId="18" fillId="3" borderId="1" xfId="0" applyFont="1" applyFill="1" applyBorder="1" applyAlignment="1">
      <alignment horizontal="left" vertical="top" wrapText="1"/>
    </xf>
    <xf numFmtId="49" fontId="6" fillId="0" borderId="0" xfId="0" applyNumberFormat="1" applyFont="1" applyAlignment="1">
      <alignment horizontal="right"/>
    </xf>
    <xf numFmtId="4" fontId="5" fillId="0" borderId="0" xfId="0" applyNumberFormat="1" applyFont="1"/>
    <xf numFmtId="0" fontId="9" fillId="0" borderId="0" xfId="0" applyFont="1"/>
    <xf numFmtId="0" fontId="5" fillId="0" borderId="0" xfId="0" applyFont="1" applyAlignment="1">
      <alignment horizontal="center" vertical="center"/>
    </xf>
    <xf numFmtId="0" fontId="6" fillId="3" borderId="1" xfId="7" applyFont="1" applyFill="1" applyBorder="1" applyAlignment="1">
      <alignment horizontal="left" vertical="top" wrapText="1"/>
    </xf>
    <xf numFmtId="4" fontId="6" fillId="3" borderId="1" xfId="7" applyNumberFormat="1" applyFont="1" applyFill="1" applyBorder="1" applyAlignment="1">
      <alignment horizontal="right" vertical="top" wrapText="1"/>
    </xf>
    <xf numFmtId="3" fontId="6" fillId="3" borderId="1" xfId="7" applyNumberFormat="1" applyFont="1" applyFill="1" applyBorder="1" applyAlignment="1">
      <alignment horizontal="right" vertical="top" wrapText="1"/>
    </xf>
    <xf numFmtId="0" fontId="5" fillId="2" borderId="1" xfId="7" applyFont="1" applyFill="1" applyBorder="1" applyAlignment="1">
      <alignment horizontal="left" vertical="top" wrapText="1"/>
    </xf>
    <xf numFmtId="4" fontId="5" fillId="2" borderId="1" xfId="7" applyNumberFormat="1" applyFont="1" applyFill="1" applyBorder="1" applyAlignment="1">
      <alignment horizontal="right" vertical="top" wrapText="1"/>
    </xf>
    <xf numFmtId="4" fontId="5" fillId="0" borderId="1" xfId="7" applyNumberFormat="1" applyFont="1" applyFill="1" applyBorder="1" applyAlignment="1">
      <alignment horizontal="right" vertical="top" wrapText="1"/>
    </xf>
    <xf numFmtId="3" fontId="5" fillId="0" borderId="1" xfId="7" applyNumberFormat="1" applyFont="1" applyFill="1" applyBorder="1" applyAlignment="1">
      <alignment horizontal="right" vertical="top" wrapText="1"/>
    </xf>
    <xf numFmtId="0" fontId="5" fillId="2" borderId="1" xfId="7" applyFont="1" applyFill="1" applyBorder="1" applyAlignment="1">
      <alignment horizontal="left" vertical="top" wrapText="1" indent="2"/>
    </xf>
    <xf numFmtId="1" fontId="5" fillId="2" borderId="1" xfId="7" applyNumberFormat="1" applyFont="1" applyFill="1" applyBorder="1" applyAlignment="1">
      <alignment horizontal="right" vertical="top" wrapText="1"/>
    </xf>
    <xf numFmtId="0" fontId="23" fillId="0" borderId="0" xfId="0" applyFont="1" applyAlignment="1">
      <alignment horizontal="left"/>
    </xf>
    <xf numFmtId="0" fontId="23" fillId="0" borderId="0" xfId="0" applyFont="1"/>
    <xf numFmtId="0" fontId="23" fillId="0" borderId="3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left" wrapText="1"/>
    </xf>
    <xf numFmtId="3" fontId="23" fillId="2" borderId="3" xfId="0" applyNumberFormat="1" applyFont="1" applyFill="1" applyBorder="1" applyAlignment="1">
      <alignment horizontal="right" vertical="center"/>
    </xf>
    <xf numFmtId="1" fontId="23" fillId="2" borderId="3" xfId="0" applyNumberFormat="1" applyFont="1" applyFill="1" applyBorder="1" applyAlignment="1">
      <alignment horizontal="right" vertical="center"/>
    </xf>
    <xf numFmtId="1" fontId="8" fillId="0" borderId="0" xfId="0" applyNumberFormat="1" applyFont="1" applyAlignment="1">
      <alignment horizontal="left"/>
    </xf>
    <xf numFmtId="0" fontId="27" fillId="0" borderId="0" xfId="0" applyFont="1"/>
    <xf numFmtId="4" fontId="27" fillId="0" borderId="1" xfId="6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4" fontId="14" fillId="0" borderId="1" xfId="6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0" fontId="31" fillId="3" borderId="1" xfId="0" applyFont="1" applyFill="1" applyBorder="1" applyAlignment="1">
      <alignment horizontal="left" vertical="top" wrapText="1"/>
    </xf>
    <xf numFmtId="4" fontId="31" fillId="3" borderId="1" xfId="0" applyNumberFormat="1" applyFont="1" applyFill="1" applyBorder="1" applyAlignment="1">
      <alignment horizontal="right" vertical="top" wrapText="1"/>
    </xf>
    <xf numFmtId="3" fontId="31" fillId="3" borderId="1" xfId="0" applyNumberFormat="1" applyFont="1" applyFill="1" applyBorder="1" applyAlignment="1">
      <alignment horizontal="right" vertical="top" wrapText="1"/>
    </xf>
    <xf numFmtId="0" fontId="14" fillId="2" borderId="1" xfId="0" applyFont="1" applyFill="1" applyBorder="1" applyAlignment="1">
      <alignment horizontal="left" vertical="top" wrapText="1" indent="2"/>
    </xf>
    <xf numFmtId="0" fontId="14" fillId="2" borderId="1" xfId="0" applyFont="1" applyFill="1" applyBorder="1" applyAlignment="1">
      <alignment horizontal="left" vertical="top" wrapText="1"/>
    </xf>
    <xf numFmtId="4" fontId="14" fillId="2" borderId="1" xfId="0" applyNumberFormat="1" applyFont="1" applyFill="1" applyBorder="1" applyAlignment="1">
      <alignment horizontal="right" vertical="top" wrapText="1"/>
    </xf>
    <xf numFmtId="3" fontId="14" fillId="2" borderId="1" xfId="0" applyNumberFormat="1" applyFont="1" applyFill="1" applyBorder="1" applyAlignment="1">
      <alignment horizontal="right" vertical="top" wrapText="1"/>
    </xf>
    <xf numFmtId="4" fontId="14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Fill="1" applyBorder="1" applyAlignment="1">
      <alignment horizontal="right" vertical="top" wrapText="1"/>
    </xf>
    <xf numFmtId="1" fontId="14" fillId="2" borderId="1" xfId="0" applyNumberFormat="1" applyFont="1" applyFill="1" applyBorder="1" applyAlignment="1">
      <alignment horizontal="right" vertical="top" wrapText="1"/>
    </xf>
    <xf numFmtId="0" fontId="14" fillId="0" borderId="0" xfId="0" applyFont="1" applyAlignment="1">
      <alignment horizontal="left"/>
    </xf>
    <xf numFmtId="49" fontId="31" fillId="0" borderId="0" xfId="0" applyNumberFormat="1" applyFont="1" applyAlignment="1">
      <alignment horizontal="right"/>
    </xf>
    <xf numFmtId="0" fontId="31" fillId="0" borderId="0" xfId="0" applyFont="1" applyAlignment="1">
      <alignment vertical="center" wrapText="1"/>
    </xf>
    <xf numFmtId="0" fontId="32" fillId="0" borderId="0" xfId="0" applyFont="1"/>
    <xf numFmtId="49" fontId="29" fillId="0" borderId="0" xfId="0" applyNumberFormat="1" applyFont="1" applyAlignment="1">
      <alignment horizontal="right"/>
    </xf>
    <xf numFmtId="4" fontId="27" fillId="0" borderId="0" xfId="0" applyNumberFormat="1" applyFont="1"/>
    <xf numFmtId="0" fontId="29" fillId="0" borderId="0" xfId="0" applyFont="1" applyAlignment="1">
      <alignment vertical="center" wrapText="1"/>
    </xf>
    <xf numFmtId="0" fontId="33" fillId="0" borderId="0" xfId="0" applyFont="1"/>
    <xf numFmtId="0" fontId="34" fillId="3" borderId="9" xfId="0" applyFont="1" applyFill="1" applyBorder="1" applyAlignment="1">
      <alignment horizontal="left" vertical="top" wrapText="1"/>
    </xf>
    <xf numFmtId="4" fontId="34" fillId="3" borderId="9" xfId="0" applyNumberFormat="1" applyFont="1" applyFill="1" applyBorder="1" applyAlignment="1">
      <alignment horizontal="right" vertical="top" wrapText="1"/>
    </xf>
    <xf numFmtId="3" fontId="34" fillId="3" borderId="9" xfId="0" applyNumberFormat="1" applyFont="1" applyFill="1" applyBorder="1" applyAlignment="1">
      <alignment horizontal="right" vertical="top" wrapText="1"/>
    </xf>
    <xf numFmtId="0" fontId="35" fillId="2" borderId="9" xfId="0" applyFont="1" applyFill="1" applyBorder="1" applyAlignment="1">
      <alignment horizontal="left" vertical="top" wrapText="1" indent="1"/>
    </xf>
    <xf numFmtId="0" fontId="35" fillId="2" borderId="9" xfId="0" applyFont="1" applyFill="1" applyBorder="1" applyAlignment="1">
      <alignment horizontal="left" vertical="top" wrapText="1"/>
    </xf>
    <xf numFmtId="4" fontId="35" fillId="2" borderId="9" xfId="0" applyNumberFormat="1" applyFont="1" applyFill="1" applyBorder="1" applyAlignment="1">
      <alignment horizontal="right" vertical="top" wrapText="1"/>
    </xf>
    <xf numFmtId="3" fontId="35" fillId="2" borderId="9" xfId="0" applyNumberFormat="1" applyFont="1" applyFill="1" applyBorder="1" applyAlignment="1">
      <alignment horizontal="right" vertical="top" wrapText="1"/>
    </xf>
    <xf numFmtId="0" fontId="35" fillId="2" borderId="9" xfId="0" applyFont="1" applyFill="1" applyBorder="1" applyAlignment="1">
      <alignment horizontal="left" vertical="top" wrapText="1" indent="2"/>
    </xf>
    <xf numFmtId="0" fontId="36" fillId="2" borderId="9" xfId="0" applyFont="1" applyFill="1" applyBorder="1" applyAlignment="1">
      <alignment horizontal="left" vertical="top" wrapText="1"/>
    </xf>
    <xf numFmtId="4" fontId="36" fillId="2" borderId="9" xfId="0" applyNumberFormat="1" applyFont="1" applyFill="1" applyBorder="1" applyAlignment="1">
      <alignment horizontal="right" vertical="top" wrapText="1"/>
    </xf>
    <xf numFmtId="3" fontId="36" fillId="2" borderId="9" xfId="0" applyNumberFormat="1" applyFont="1" applyFill="1" applyBorder="1" applyAlignment="1">
      <alignment horizontal="right" vertical="top" wrapText="1"/>
    </xf>
    <xf numFmtId="1" fontId="36" fillId="2" borderId="9" xfId="0" applyNumberFormat="1" applyFont="1" applyFill="1" applyBorder="1" applyAlignment="1">
      <alignment horizontal="right" vertical="top" wrapText="1"/>
    </xf>
    <xf numFmtId="1" fontId="34" fillId="3" borderId="9" xfId="0" applyNumberFormat="1" applyFont="1" applyFill="1" applyBorder="1" applyAlignment="1">
      <alignment horizontal="right" vertical="top" wrapText="1"/>
    </xf>
    <xf numFmtId="1" fontId="35" fillId="2" borderId="9" xfId="0" applyNumberFormat="1" applyFont="1" applyFill="1" applyBorder="1" applyAlignment="1">
      <alignment horizontal="right" vertical="top" wrapText="1"/>
    </xf>
    <xf numFmtId="0" fontId="33" fillId="0" borderId="0" xfId="0" applyFont="1" applyAlignment="1">
      <alignment horizontal="left"/>
    </xf>
    <xf numFmtId="4" fontId="33" fillId="0" borderId="0" xfId="0" applyNumberFormat="1" applyFont="1" applyAlignment="1">
      <alignment horizontal="left"/>
    </xf>
    <xf numFmtId="0" fontId="7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wrapText="1"/>
    </xf>
    <xf numFmtId="0" fontId="7" fillId="2" borderId="1" xfId="3" applyFont="1" applyFill="1" applyBorder="1" applyAlignment="1">
      <alignment horizontal="left" vertical="top"/>
    </xf>
    <xf numFmtId="0" fontId="5" fillId="0" borderId="0" xfId="3" applyFont="1"/>
    <xf numFmtId="0" fontId="5" fillId="0" borderId="1" xfId="3" applyFont="1" applyFill="1" applyBorder="1" applyAlignment="1">
      <alignment horizontal="left" vertical="top" wrapText="1"/>
    </xf>
    <xf numFmtId="0" fontId="5" fillId="0" borderId="1" xfId="3" applyFont="1" applyFill="1" applyBorder="1" applyAlignment="1">
      <alignment horizontal="left" vertical="top"/>
    </xf>
    <xf numFmtId="0" fontId="5" fillId="0" borderId="0" xfId="3" applyFont="1" applyFill="1"/>
    <xf numFmtId="3" fontId="14" fillId="0" borderId="0" xfId="0" applyNumberFormat="1" applyFont="1" applyAlignment="1">
      <alignment horizontal="right"/>
    </xf>
    <xf numFmtId="4" fontId="14" fillId="0" borderId="0" xfId="0" applyNumberFormat="1" applyFont="1" applyAlignment="1">
      <alignment horizontal="right"/>
    </xf>
    <xf numFmtId="0" fontId="9" fillId="0" borderId="0" xfId="0" applyNumberFormat="1" applyFont="1" applyBorder="1" applyAlignment="1">
      <alignment wrapText="1"/>
    </xf>
    <xf numFmtId="0" fontId="37" fillId="0" borderId="0" xfId="0" applyFont="1" applyAlignment="1"/>
    <xf numFmtId="0" fontId="37" fillId="0" borderId="0" xfId="0" applyFont="1"/>
    <xf numFmtId="4" fontId="26" fillId="4" borderId="10" xfId="0" applyNumberFormat="1" applyFont="1" applyFill="1" applyBorder="1" applyAlignment="1">
      <alignment horizontal="center" vertical="center" wrapText="1"/>
    </xf>
    <xf numFmtId="0" fontId="26" fillId="4" borderId="10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top" wrapText="1"/>
    </xf>
    <xf numFmtId="4" fontId="27" fillId="0" borderId="1" xfId="0" applyNumberFormat="1" applyFont="1" applyFill="1" applyBorder="1" applyAlignment="1">
      <alignment horizontal="right" wrapText="1"/>
    </xf>
    <xf numFmtId="3" fontId="27" fillId="0" borderId="1" xfId="0" applyNumberFormat="1" applyFont="1" applyFill="1" applyBorder="1" applyAlignment="1">
      <alignment horizontal="right" wrapText="1"/>
    </xf>
    <xf numFmtId="4" fontId="27" fillId="0" borderId="1" xfId="0" applyNumberFormat="1" applyFont="1" applyFill="1" applyBorder="1" applyAlignment="1">
      <alignment horizontal="right"/>
    </xf>
    <xf numFmtId="3" fontId="27" fillId="0" borderId="1" xfId="0" applyNumberFormat="1" applyFont="1" applyFill="1" applyBorder="1" applyAlignment="1">
      <alignment horizontal="right"/>
    </xf>
    <xf numFmtId="4" fontId="28" fillId="5" borderId="1" xfId="8" applyNumberFormat="1" applyFont="1" applyFill="1" applyBorder="1" applyAlignment="1">
      <alignment horizontal="right" vertical="top" wrapText="1"/>
    </xf>
    <xf numFmtId="3" fontId="28" fillId="5" borderId="1" xfId="8" applyNumberFormat="1" applyFont="1" applyFill="1" applyBorder="1" applyAlignment="1">
      <alignment horizontal="right" vertical="top" wrapText="1"/>
    </xf>
    <xf numFmtId="1" fontId="27" fillId="0" borderId="1" xfId="0" applyNumberFormat="1" applyFont="1" applyFill="1" applyBorder="1" applyAlignment="1">
      <alignment horizontal="right" wrapText="1"/>
    </xf>
    <xf numFmtId="1" fontId="28" fillId="5" borderId="1" xfId="8" applyNumberFormat="1" applyFont="1" applyFill="1" applyBorder="1" applyAlignment="1">
      <alignment horizontal="right" vertical="top" wrapText="1"/>
    </xf>
    <xf numFmtId="4" fontId="29" fillId="0" borderId="1" xfId="0" applyNumberFormat="1" applyFont="1" applyFill="1" applyBorder="1" applyAlignment="1">
      <alignment horizontal="right" wrapText="1"/>
    </xf>
    <xf numFmtId="3" fontId="29" fillId="0" borderId="1" xfId="0" applyNumberFormat="1" applyFont="1" applyFill="1" applyBorder="1" applyAlignment="1">
      <alignment horizontal="right" wrapText="1"/>
    </xf>
    <xf numFmtId="4" fontId="29" fillId="3" borderId="9" xfId="0" applyNumberFormat="1" applyFont="1" applyFill="1" applyBorder="1" applyAlignment="1">
      <alignment horizontal="right" vertical="top" wrapText="1"/>
    </xf>
    <xf numFmtId="3" fontId="29" fillId="3" borderId="9" xfId="0" applyNumberFormat="1" applyFont="1" applyFill="1" applyBorder="1" applyAlignment="1">
      <alignment horizontal="right" vertical="top" wrapText="1"/>
    </xf>
    <xf numFmtId="4" fontId="29" fillId="0" borderId="9" xfId="0" applyNumberFormat="1" applyFont="1" applyFill="1" applyBorder="1" applyAlignment="1">
      <alignment horizontal="right" vertical="top" wrapText="1"/>
    </xf>
    <xf numFmtId="3" fontId="29" fillId="0" borderId="9" xfId="0" applyNumberFormat="1" applyFont="1" applyFill="1" applyBorder="1" applyAlignment="1">
      <alignment horizontal="right" vertical="top" wrapText="1"/>
    </xf>
    <xf numFmtId="4" fontId="27" fillId="0" borderId="9" xfId="0" applyNumberFormat="1" applyFont="1" applyFill="1" applyBorder="1" applyAlignment="1">
      <alignment horizontal="right" vertical="top" wrapText="1"/>
    </xf>
    <xf numFmtId="3" fontId="27" fillId="0" borderId="9" xfId="0" applyNumberFormat="1" applyFont="1" applyFill="1" applyBorder="1" applyAlignment="1">
      <alignment horizontal="right" vertical="top" wrapText="1"/>
    </xf>
    <xf numFmtId="4" fontId="27" fillId="0" borderId="0" xfId="0" applyNumberFormat="1" applyFont="1" applyAlignment="1">
      <alignment horizontal="left"/>
    </xf>
    <xf numFmtId="0" fontId="27" fillId="0" borderId="0" xfId="0" applyFont="1" applyAlignment="1">
      <alignment horizontal="left"/>
    </xf>
    <xf numFmtId="0" fontId="29" fillId="0" borderId="1" xfId="0" applyFont="1" applyFill="1" applyBorder="1" applyAlignment="1">
      <alignment horizontal="left" vertical="top" wrapText="1"/>
    </xf>
    <xf numFmtId="0" fontId="9" fillId="0" borderId="0" xfId="0" applyNumberFormat="1" applyFont="1" applyBorder="1" applyAlignment="1">
      <alignment horizontal="center" wrapText="1"/>
    </xf>
    <xf numFmtId="0" fontId="17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0" fontId="5" fillId="0" borderId="5" xfId="5" applyFont="1" applyBorder="1" applyAlignment="1">
      <alignment horizontal="center" vertical="center" wrapText="1"/>
    </xf>
    <xf numFmtId="0" fontId="5" fillId="0" borderId="6" xfId="5" applyFont="1" applyBorder="1" applyAlignment="1">
      <alignment horizontal="center" vertical="center" wrapText="1"/>
    </xf>
    <xf numFmtId="4" fontId="5" fillId="0" borderId="5" xfId="5" applyNumberFormat="1" applyFont="1" applyFill="1" applyBorder="1" applyAlignment="1">
      <alignment horizontal="center" vertical="center" wrapText="1"/>
    </xf>
    <xf numFmtId="4" fontId="5" fillId="0" borderId="6" xfId="5" applyNumberFormat="1" applyFont="1" applyFill="1" applyBorder="1" applyAlignment="1">
      <alignment horizontal="center" vertical="center" wrapText="1"/>
    </xf>
    <xf numFmtId="4" fontId="5" fillId="0" borderId="5" xfId="5" applyNumberFormat="1" applyFont="1" applyBorder="1" applyAlignment="1">
      <alignment horizontal="center" vertical="center" wrapText="1"/>
    </xf>
    <xf numFmtId="4" fontId="5" fillId="0" borderId="6" xfId="5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21" fillId="0" borderId="0" xfId="0" applyNumberFormat="1" applyFont="1" applyBorder="1" applyAlignment="1">
      <alignment horizontal="right" wrapText="1"/>
    </xf>
    <xf numFmtId="0" fontId="22" fillId="0" borderId="4" xfId="1" applyFont="1" applyBorder="1" applyAlignment="1">
      <alignment horizontal="center" vertical="center" wrapText="1"/>
    </xf>
    <xf numFmtId="0" fontId="6" fillId="3" borderId="1" xfId="7" applyFont="1" applyFill="1" applyBorder="1" applyAlignment="1">
      <alignment horizontal="left" vertical="top" wrapText="1"/>
    </xf>
    <xf numFmtId="0" fontId="9" fillId="0" borderId="0" xfId="0" applyNumberFormat="1" applyFont="1" applyAlignment="1">
      <alignment horizontal="right" wrapText="1"/>
    </xf>
    <xf numFmtId="0" fontId="17" fillId="0" borderId="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right" vertical="center"/>
    </xf>
    <xf numFmtId="0" fontId="18" fillId="3" borderId="1" xfId="0" applyFont="1" applyFill="1" applyBorder="1" applyAlignment="1">
      <alignment horizontal="left" vertical="top" wrapText="1"/>
    </xf>
    <xf numFmtId="0" fontId="24" fillId="0" borderId="0" xfId="0" applyNumberFormat="1" applyFont="1" applyAlignment="1">
      <alignment horizontal="right" wrapText="1"/>
    </xf>
    <xf numFmtId="0" fontId="34" fillId="3" borderId="9" xfId="0" applyFont="1" applyFill="1" applyBorder="1" applyAlignment="1">
      <alignment horizontal="left" vertical="top" wrapText="1"/>
    </xf>
    <xf numFmtId="0" fontId="33" fillId="0" borderId="0" xfId="0" applyNumberFormat="1" applyFont="1" applyAlignment="1">
      <alignment horizontal="right" wrapText="1"/>
    </xf>
    <xf numFmtId="0" fontId="29" fillId="0" borderId="2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right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0" fontId="27" fillId="0" borderId="5" xfId="5" applyFont="1" applyBorder="1" applyAlignment="1">
      <alignment horizontal="center" vertical="center" wrapText="1"/>
    </xf>
    <xf numFmtId="0" fontId="27" fillId="0" borderId="6" xfId="5" applyFont="1" applyBorder="1" applyAlignment="1">
      <alignment horizontal="center" vertical="center" wrapText="1"/>
    </xf>
    <xf numFmtId="4" fontId="27" fillId="0" borderId="5" xfId="5" applyNumberFormat="1" applyFont="1" applyFill="1" applyBorder="1" applyAlignment="1">
      <alignment horizontal="center" vertical="center" wrapText="1"/>
    </xf>
    <xf numFmtId="4" fontId="27" fillId="0" borderId="6" xfId="5" applyNumberFormat="1" applyFont="1" applyFill="1" applyBorder="1" applyAlignment="1">
      <alignment horizontal="center" vertical="center" wrapText="1"/>
    </xf>
    <xf numFmtId="4" fontId="27" fillId="0" borderId="5" xfId="5" applyNumberFormat="1" applyFont="1" applyBorder="1" applyAlignment="1">
      <alignment horizontal="center" vertical="center" wrapText="1"/>
    </xf>
    <xf numFmtId="4" fontId="27" fillId="0" borderId="6" xfId="5" applyNumberFormat="1" applyFont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left" vertical="top" wrapText="1"/>
    </xf>
    <xf numFmtId="0" fontId="32" fillId="0" borderId="0" xfId="0" applyNumberFormat="1" applyFont="1" applyAlignment="1">
      <alignment horizontal="right" wrapText="1"/>
    </xf>
    <xf numFmtId="0" fontId="31" fillId="0" borderId="2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right" vertical="center"/>
    </xf>
    <xf numFmtId="49" fontId="30" fillId="0" borderId="1" xfId="0" applyNumberFormat="1" applyFont="1" applyFill="1" applyBorder="1" applyAlignment="1">
      <alignment horizontal="center" vertical="center" wrapText="1"/>
    </xf>
    <xf numFmtId="0" fontId="14" fillId="0" borderId="5" xfId="5" applyFont="1" applyBorder="1" applyAlignment="1">
      <alignment horizontal="center" vertical="center" wrapText="1"/>
    </xf>
    <xf numFmtId="0" fontId="14" fillId="0" borderId="6" xfId="5" applyFont="1" applyBorder="1" applyAlignment="1">
      <alignment horizontal="center" vertical="center" wrapText="1"/>
    </xf>
    <xf numFmtId="4" fontId="14" fillId="0" borderId="5" xfId="5" applyNumberFormat="1" applyFont="1" applyFill="1" applyBorder="1" applyAlignment="1">
      <alignment horizontal="center" vertical="center" wrapText="1"/>
    </xf>
    <xf numFmtId="4" fontId="14" fillId="0" borderId="6" xfId="5" applyNumberFormat="1" applyFont="1" applyFill="1" applyBorder="1" applyAlignment="1">
      <alignment horizontal="center" vertical="center" wrapText="1"/>
    </xf>
    <xf numFmtId="4" fontId="14" fillId="0" borderId="5" xfId="5" applyNumberFormat="1" applyFont="1" applyBorder="1" applyAlignment="1">
      <alignment horizontal="center" vertical="center" wrapText="1"/>
    </xf>
    <xf numFmtId="4" fontId="14" fillId="0" borderId="6" xfId="5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4" fillId="0" borderId="0" xfId="0" applyFont="1" applyBorder="1" applyAlignment="1">
      <alignment horizontal="right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right" wrapText="1"/>
    </xf>
  </cellXfs>
  <cellStyles count="9">
    <cellStyle name="Обычный" xfId="0" builtinId="0"/>
    <cellStyle name="Обычный 13" xfId="2"/>
    <cellStyle name="Обычный 2" xfId="3"/>
    <cellStyle name="Обычный 2 2" xfId="5"/>
    <cellStyle name="Обычный 3" xfId="1"/>
    <cellStyle name="Обычный 4" xfId="4"/>
    <cellStyle name="Обычный 5" xfId="7"/>
    <cellStyle name="Обычный_Лист2" xfId="6"/>
    <cellStyle name="Обычный_прил 1.4 ДИ тест" xfId="8"/>
  </cellStyles>
  <dxfs count="0"/>
  <tableStyles count="0" defaultTableStyle="TableStyleMedium2" defaultPivotStyle="PivotStyleLight16"/>
  <colors>
    <mruColors>
      <color rgb="FFCC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view="pageBreakPreview" zoomScale="150" zoomScaleNormal="100" zoomScaleSheetLayoutView="150" workbookViewId="0">
      <selection activeCell="B18" sqref="B18"/>
    </sheetView>
  </sheetViews>
  <sheetFormatPr defaultColWidth="9" defaultRowHeight="15" x14ac:dyDescent="0.25"/>
  <cols>
    <col min="1" max="1" width="15" style="15" customWidth="1"/>
    <col min="2" max="2" width="45.42578125" style="15" customWidth="1"/>
    <col min="3" max="3" width="15.7109375" style="15" customWidth="1"/>
    <col min="4" max="6" width="15" style="15" customWidth="1"/>
    <col min="7" max="7" width="16.5703125" style="15" customWidth="1"/>
    <col min="8" max="12" width="15" style="15" customWidth="1"/>
    <col min="13" max="13" width="17.42578125" customWidth="1"/>
    <col min="15" max="15" width="13.7109375" customWidth="1"/>
  </cols>
  <sheetData>
    <row r="1" spans="1:10" s="18" customFormat="1" ht="45" customHeight="1" x14ac:dyDescent="0.25">
      <c r="C1" s="152"/>
      <c r="D1" s="153"/>
      <c r="F1" s="179" t="s">
        <v>467</v>
      </c>
      <c r="G1" s="179"/>
      <c r="H1" s="179"/>
      <c r="I1" s="154"/>
    </row>
    <row r="2" spans="1:10" s="156" customFormat="1" ht="32.25" customHeight="1" x14ac:dyDescent="0.3">
      <c r="A2" s="180" t="s">
        <v>455</v>
      </c>
      <c r="B2" s="180"/>
      <c r="C2" s="180"/>
      <c r="D2" s="180"/>
      <c r="E2" s="180"/>
      <c r="F2" s="180"/>
      <c r="G2" s="180"/>
      <c r="H2" s="180"/>
      <c r="I2" s="155"/>
      <c r="J2" s="155"/>
    </row>
    <row r="3" spans="1:10" s="18" customFormat="1" x14ac:dyDescent="0.25">
      <c r="A3" s="181" t="s">
        <v>456</v>
      </c>
      <c r="B3" s="183" t="s">
        <v>159</v>
      </c>
      <c r="C3" s="185" t="s">
        <v>457</v>
      </c>
      <c r="D3" s="186"/>
      <c r="E3" s="187" t="s">
        <v>160</v>
      </c>
      <c r="F3" s="188"/>
      <c r="G3" s="189" t="s">
        <v>161</v>
      </c>
      <c r="H3" s="190"/>
    </row>
    <row r="4" spans="1:10" s="18" customFormat="1" ht="24" x14ac:dyDescent="0.25">
      <c r="A4" s="182"/>
      <c r="B4" s="184"/>
      <c r="C4" s="157" t="s">
        <v>458</v>
      </c>
      <c r="D4" s="158" t="s">
        <v>459</v>
      </c>
      <c r="E4" s="157" t="s">
        <v>458</v>
      </c>
      <c r="F4" s="158" t="s">
        <v>459</v>
      </c>
      <c r="G4" s="157" t="s">
        <v>458</v>
      </c>
      <c r="H4" s="158" t="s">
        <v>459</v>
      </c>
    </row>
    <row r="5" spans="1:10" s="126" customFormat="1" ht="15.75" x14ac:dyDescent="0.25">
      <c r="A5" s="159" t="s">
        <v>460</v>
      </c>
      <c r="B5" s="159" t="s">
        <v>461</v>
      </c>
      <c r="C5" s="160">
        <v>5041740.2</v>
      </c>
      <c r="D5" s="161">
        <v>7626</v>
      </c>
      <c r="E5" s="162">
        <f>G5-C5</f>
        <v>1058391.6000000001</v>
      </c>
      <c r="F5" s="163">
        <f>H5-D5</f>
        <v>1648</v>
      </c>
      <c r="G5" s="164">
        <v>6100131.7999999998</v>
      </c>
      <c r="H5" s="165">
        <v>9274</v>
      </c>
    </row>
    <row r="6" spans="1:10" s="126" customFormat="1" ht="15.75" x14ac:dyDescent="0.25">
      <c r="A6" s="159" t="s">
        <v>462</v>
      </c>
      <c r="B6" s="159" t="s">
        <v>463</v>
      </c>
      <c r="C6" s="160">
        <v>36921398.920000002</v>
      </c>
      <c r="D6" s="161">
        <v>56246</v>
      </c>
      <c r="E6" s="162">
        <f t="shared" ref="E6:F13" si="0">G6-C6</f>
        <v>4640910.96</v>
      </c>
      <c r="F6" s="163">
        <f t="shared" si="0"/>
        <v>8064</v>
      </c>
      <c r="G6" s="164">
        <v>41562309.880000003</v>
      </c>
      <c r="H6" s="165">
        <v>64310</v>
      </c>
    </row>
    <row r="7" spans="1:10" s="126" customFormat="1" ht="15.75" x14ac:dyDescent="0.25">
      <c r="A7" s="159" t="s">
        <v>464</v>
      </c>
      <c r="B7" s="159" t="s">
        <v>465</v>
      </c>
      <c r="C7" s="160">
        <v>37738734.039999999</v>
      </c>
      <c r="D7" s="161">
        <v>58887</v>
      </c>
      <c r="E7" s="162">
        <f t="shared" si="0"/>
        <v>10574290.16</v>
      </c>
      <c r="F7" s="163">
        <f t="shared" si="0"/>
        <v>16181</v>
      </c>
      <c r="G7" s="164">
        <v>48313024.200000003</v>
      </c>
      <c r="H7" s="165">
        <v>75068</v>
      </c>
    </row>
    <row r="8" spans="1:10" s="126" customFormat="1" ht="15.75" x14ac:dyDescent="0.25">
      <c r="A8" s="159" t="s">
        <v>189</v>
      </c>
      <c r="B8" s="159" t="s">
        <v>75</v>
      </c>
      <c r="C8" s="160">
        <v>12150138.279999999</v>
      </c>
      <c r="D8" s="161">
        <v>18548</v>
      </c>
      <c r="E8" s="162">
        <f t="shared" si="0"/>
        <v>1032390.24</v>
      </c>
      <c r="F8" s="163">
        <f t="shared" si="0"/>
        <v>1629</v>
      </c>
      <c r="G8" s="164">
        <v>13182528.52</v>
      </c>
      <c r="H8" s="165">
        <v>20177</v>
      </c>
    </row>
    <row r="9" spans="1:10" s="126" customFormat="1" ht="15.75" x14ac:dyDescent="0.25">
      <c r="A9" s="159" t="s">
        <v>181</v>
      </c>
      <c r="B9" s="159" t="s">
        <v>76</v>
      </c>
      <c r="C9" s="160">
        <v>41775854.68</v>
      </c>
      <c r="D9" s="161">
        <v>64266</v>
      </c>
      <c r="E9" s="162">
        <f t="shared" si="0"/>
        <v>4505297.4400000004</v>
      </c>
      <c r="F9" s="163">
        <f t="shared" si="0"/>
        <v>7095</v>
      </c>
      <c r="G9" s="164">
        <v>46281152.119999997</v>
      </c>
      <c r="H9" s="165">
        <v>71361</v>
      </c>
    </row>
    <row r="10" spans="1:10" s="126" customFormat="1" ht="15.75" x14ac:dyDescent="0.25">
      <c r="A10" s="159" t="s">
        <v>182</v>
      </c>
      <c r="B10" s="159" t="s">
        <v>77</v>
      </c>
      <c r="C10" s="160">
        <v>13880921.039999999</v>
      </c>
      <c r="D10" s="161">
        <v>21287</v>
      </c>
      <c r="E10" s="162">
        <f t="shared" si="0"/>
        <v>3470888.12</v>
      </c>
      <c r="F10" s="163">
        <f t="shared" si="0"/>
        <v>5303</v>
      </c>
      <c r="G10" s="164">
        <v>17351809.16</v>
      </c>
      <c r="H10" s="165">
        <v>26590</v>
      </c>
    </row>
    <row r="11" spans="1:10" s="126" customFormat="1" ht="15.75" x14ac:dyDescent="0.25">
      <c r="A11" s="159" t="s">
        <v>466</v>
      </c>
      <c r="B11" s="159" t="s">
        <v>80</v>
      </c>
      <c r="C11" s="160">
        <v>20886149.48</v>
      </c>
      <c r="D11" s="161">
        <v>31649</v>
      </c>
      <c r="E11" s="162">
        <f t="shared" si="0"/>
        <v>4795582.96</v>
      </c>
      <c r="F11" s="163">
        <f t="shared" si="0"/>
        <v>7416</v>
      </c>
      <c r="G11" s="164">
        <v>25681732.440000001</v>
      </c>
      <c r="H11" s="165">
        <v>39065</v>
      </c>
    </row>
    <row r="12" spans="1:10" s="126" customFormat="1" ht="15.75" x14ac:dyDescent="0.25">
      <c r="A12" s="159" t="s">
        <v>193</v>
      </c>
      <c r="B12" s="159" t="s">
        <v>84</v>
      </c>
      <c r="C12" s="160">
        <v>6208751.0800000001</v>
      </c>
      <c r="D12" s="161">
        <v>9665</v>
      </c>
      <c r="E12" s="162">
        <f t="shared" si="0"/>
        <v>1031133.6</v>
      </c>
      <c r="F12" s="163">
        <f t="shared" si="0"/>
        <v>1594</v>
      </c>
      <c r="G12" s="164">
        <v>7239884.6799999997</v>
      </c>
      <c r="H12" s="165">
        <v>11259</v>
      </c>
    </row>
    <row r="13" spans="1:10" s="126" customFormat="1" ht="15.75" x14ac:dyDescent="0.25">
      <c r="A13" s="159" t="s">
        <v>229</v>
      </c>
      <c r="B13" s="159" t="s">
        <v>120</v>
      </c>
      <c r="C13" s="160">
        <v>64369.2</v>
      </c>
      <c r="D13" s="166">
        <v>97</v>
      </c>
      <c r="E13" s="162">
        <f t="shared" si="0"/>
        <v>2654.4</v>
      </c>
      <c r="F13" s="163">
        <f t="shared" si="0"/>
        <v>4</v>
      </c>
      <c r="G13" s="164">
        <v>67023.600000000006</v>
      </c>
      <c r="H13" s="167">
        <v>101</v>
      </c>
    </row>
    <row r="14" spans="1:10" s="126" customFormat="1" ht="15.75" x14ac:dyDescent="0.25">
      <c r="A14" s="178" t="s">
        <v>183</v>
      </c>
      <c r="B14" s="178"/>
      <c r="C14" s="168">
        <f>SUM(C5:C13)</f>
        <v>174668056.91999999</v>
      </c>
      <c r="D14" s="169">
        <f>SUM(D5:D13)</f>
        <v>268271</v>
      </c>
      <c r="E14" s="168">
        <f>SUM(E5:E13)</f>
        <v>31111539.48</v>
      </c>
      <c r="F14" s="169">
        <f t="shared" ref="F14:H14" si="1">SUM(F5:F13)</f>
        <v>48934</v>
      </c>
      <c r="G14" s="168">
        <f>SUM(G5:G13)</f>
        <v>205779596.40000001</v>
      </c>
      <c r="H14" s="169">
        <f t="shared" si="1"/>
        <v>317205</v>
      </c>
    </row>
  </sheetData>
  <mergeCells count="8">
    <mergeCell ref="A14:B14"/>
    <mergeCell ref="F1:H1"/>
    <mergeCell ref="A2:H2"/>
    <mergeCell ref="A3:A4"/>
    <mergeCell ref="B3:B4"/>
    <mergeCell ref="C3:D3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view="pageBreakPreview" zoomScale="140" zoomScaleNormal="100" zoomScaleSheetLayoutView="140" workbookViewId="0">
      <selection activeCell="F41" sqref="F40:F41"/>
    </sheetView>
  </sheetViews>
  <sheetFormatPr defaultColWidth="9" defaultRowHeight="12.75" x14ac:dyDescent="0.2"/>
  <cols>
    <col min="1" max="1" width="46.5703125" style="2" customWidth="1"/>
    <col min="2" max="2" width="18.140625" style="2" customWidth="1"/>
    <col min="3" max="3" width="18" style="2" customWidth="1"/>
    <col min="4" max="16384" width="9" style="1"/>
  </cols>
  <sheetData>
    <row r="1" spans="1:3" s="2" customFormat="1" ht="51" customHeight="1" x14ac:dyDescent="0.2">
      <c r="B1" s="225" t="s">
        <v>163</v>
      </c>
      <c r="C1" s="225"/>
    </row>
    <row r="2" spans="1:3" ht="11.1" customHeight="1" x14ac:dyDescent="0.2"/>
    <row r="3" spans="1:3" ht="32.1" customHeight="1" x14ac:dyDescent="0.2">
      <c r="A3" s="224" t="s">
        <v>70</v>
      </c>
      <c r="B3" s="224"/>
      <c r="C3" s="224"/>
    </row>
    <row r="4" spans="1:3" ht="11.1" customHeight="1" x14ac:dyDescent="0.2"/>
    <row r="5" spans="1:3" ht="54" customHeight="1" x14ac:dyDescent="0.2">
      <c r="A5" s="9" t="s">
        <v>71</v>
      </c>
      <c r="B5" s="10" t="s">
        <v>72</v>
      </c>
      <c r="C5" s="11" t="s">
        <v>158</v>
      </c>
    </row>
    <row r="6" spans="1:3" ht="11.1" customHeight="1" x14ac:dyDescent="0.2">
      <c r="A6" s="12" t="s">
        <v>73</v>
      </c>
      <c r="B6" s="13">
        <v>83224</v>
      </c>
      <c r="C6" s="13">
        <v>9437116</v>
      </c>
    </row>
    <row r="7" spans="1:3" ht="11.1" customHeight="1" x14ac:dyDescent="0.2">
      <c r="A7" s="12" t="s">
        <v>74</v>
      </c>
      <c r="B7" s="13">
        <v>7583</v>
      </c>
      <c r="C7" s="13">
        <v>913334</v>
      </c>
    </row>
    <row r="8" spans="1:3" ht="11.1" customHeight="1" x14ac:dyDescent="0.2">
      <c r="A8" s="12" t="s">
        <v>75</v>
      </c>
      <c r="B8" s="13">
        <v>5817</v>
      </c>
      <c r="C8" s="13">
        <v>528184</v>
      </c>
    </row>
    <row r="9" spans="1:3" ht="11.1" customHeight="1" x14ac:dyDescent="0.2">
      <c r="A9" s="12" t="s">
        <v>76</v>
      </c>
      <c r="B9" s="13">
        <v>158865</v>
      </c>
      <c r="C9" s="13">
        <v>18257692</v>
      </c>
    </row>
    <row r="10" spans="1:3" ht="11.1" customHeight="1" x14ac:dyDescent="0.2">
      <c r="A10" s="12" t="s">
        <v>77</v>
      </c>
      <c r="B10" s="13">
        <v>144395</v>
      </c>
      <c r="C10" s="13">
        <v>16833329</v>
      </c>
    </row>
    <row r="11" spans="1:3" ht="11.1" customHeight="1" x14ac:dyDescent="0.2">
      <c r="A11" s="12" t="s">
        <v>78</v>
      </c>
      <c r="B11" s="13">
        <v>133435</v>
      </c>
      <c r="C11" s="13">
        <v>54788633</v>
      </c>
    </row>
    <row r="12" spans="1:3" ht="11.1" customHeight="1" x14ac:dyDescent="0.2">
      <c r="A12" s="12" t="s">
        <v>79</v>
      </c>
      <c r="B12" s="13">
        <v>132495</v>
      </c>
      <c r="C12" s="13">
        <v>15876103</v>
      </c>
    </row>
    <row r="13" spans="1:3" ht="11.1" customHeight="1" x14ac:dyDescent="0.2">
      <c r="A13" s="12" t="s">
        <v>80</v>
      </c>
      <c r="B13" s="13">
        <v>45720</v>
      </c>
      <c r="C13" s="13">
        <v>18455144</v>
      </c>
    </row>
    <row r="14" spans="1:3" ht="11.1" customHeight="1" x14ac:dyDescent="0.2">
      <c r="A14" s="12" t="s">
        <v>81</v>
      </c>
      <c r="B14" s="13">
        <v>64807</v>
      </c>
      <c r="C14" s="13">
        <v>7673040</v>
      </c>
    </row>
    <row r="15" spans="1:3" ht="11.1" customHeight="1" x14ac:dyDescent="0.2">
      <c r="A15" s="12" t="s">
        <v>82</v>
      </c>
      <c r="B15" s="13">
        <v>17804</v>
      </c>
      <c r="C15" s="13">
        <v>7183587</v>
      </c>
    </row>
    <row r="16" spans="1:3" ht="11.1" customHeight="1" x14ac:dyDescent="0.2">
      <c r="A16" s="12" t="s">
        <v>83</v>
      </c>
      <c r="B16" s="13">
        <v>22268</v>
      </c>
      <c r="C16" s="13">
        <v>3577744</v>
      </c>
    </row>
    <row r="17" spans="1:3" ht="11.1" customHeight="1" x14ac:dyDescent="0.2">
      <c r="A17" s="12" t="s">
        <v>84</v>
      </c>
      <c r="B17" s="13">
        <v>105759</v>
      </c>
      <c r="C17" s="13">
        <v>16518058</v>
      </c>
    </row>
    <row r="18" spans="1:3" ht="11.1" customHeight="1" x14ac:dyDescent="0.2">
      <c r="A18" s="12" t="s">
        <v>85</v>
      </c>
      <c r="B18" s="13">
        <v>58530</v>
      </c>
      <c r="C18" s="13">
        <v>9357679</v>
      </c>
    </row>
    <row r="19" spans="1:3" ht="11.1" customHeight="1" x14ac:dyDescent="0.2">
      <c r="A19" s="12" t="s">
        <v>86</v>
      </c>
      <c r="B19" s="13">
        <v>39810</v>
      </c>
      <c r="C19" s="13">
        <v>6091096</v>
      </c>
    </row>
    <row r="20" spans="1:3" ht="11.1" customHeight="1" x14ac:dyDescent="0.2">
      <c r="A20" s="12" t="s">
        <v>87</v>
      </c>
      <c r="B20" s="13">
        <v>16350</v>
      </c>
      <c r="C20" s="13">
        <v>2475104</v>
      </c>
    </row>
    <row r="21" spans="1:3" ht="11.1" customHeight="1" x14ac:dyDescent="0.2">
      <c r="A21" s="12" t="s">
        <v>88</v>
      </c>
      <c r="B21" s="13">
        <v>11628</v>
      </c>
      <c r="C21" s="13">
        <v>1743987</v>
      </c>
    </row>
    <row r="22" spans="1:3" ht="11.1" customHeight="1" x14ac:dyDescent="0.2">
      <c r="A22" s="12" t="s">
        <v>89</v>
      </c>
      <c r="B22" s="13">
        <v>15985</v>
      </c>
      <c r="C22" s="13">
        <v>2490770</v>
      </c>
    </row>
    <row r="23" spans="1:3" ht="11.1" customHeight="1" x14ac:dyDescent="0.2">
      <c r="A23" s="12" t="s">
        <v>90</v>
      </c>
      <c r="B23" s="13">
        <v>12969</v>
      </c>
      <c r="C23" s="13">
        <v>1981048</v>
      </c>
    </row>
    <row r="24" spans="1:3" ht="11.1" customHeight="1" x14ac:dyDescent="0.2">
      <c r="A24" s="12" t="s">
        <v>91</v>
      </c>
      <c r="B24" s="13">
        <v>45366</v>
      </c>
      <c r="C24" s="13">
        <v>7288767</v>
      </c>
    </row>
    <row r="25" spans="1:3" ht="11.1" customHeight="1" x14ac:dyDescent="0.2">
      <c r="A25" s="12" t="s">
        <v>92</v>
      </c>
      <c r="B25" s="13">
        <v>40499</v>
      </c>
      <c r="C25" s="13">
        <v>5989094</v>
      </c>
    </row>
    <row r="26" spans="1:3" ht="11.1" customHeight="1" x14ac:dyDescent="0.2">
      <c r="A26" s="12" t="s">
        <v>93</v>
      </c>
      <c r="B26" s="13">
        <v>11395</v>
      </c>
      <c r="C26" s="13">
        <v>1743635</v>
      </c>
    </row>
    <row r="27" spans="1:3" ht="11.1" customHeight="1" x14ac:dyDescent="0.2">
      <c r="A27" s="12" t="s">
        <v>94</v>
      </c>
      <c r="B27" s="13">
        <v>22111</v>
      </c>
      <c r="C27" s="13">
        <v>3479331</v>
      </c>
    </row>
    <row r="28" spans="1:3" ht="11.1" customHeight="1" x14ac:dyDescent="0.2">
      <c r="A28" s="12" t="s">
        <v>95</v>
      </c>
      <c r="B28" s="13">
        <v>13195</v>
      </c>
      <c r="C28" s="13">
        <v>1998932</v>
      </c>
    </row>
    <row r="29" spans="1:3" ht="11.1" customHeight="1" x14ac:dyDescent="0.2">
      <c r="A29" s="12" t="s">
        <v>96</v>
      </c>
      <c r="B29" s="13">
        <v>34610</v>
      </c>
      <c r="C29" s="13">
        <v>5142872</v>
      </c>
    </row>
    <row r="30" spans="1:3" ht="11.1" customHeight="1" x14ac:dyDescent="0.2">
      <c r="A30" s="12" t="s">
        <v>97</v>
      </c>
      <c r="B30" s="13">
        <v>13694</v>
      </c>
      <c r="C30" s="13">
        <v>2092009</v>
      </c>
    </row>
    <row r="31" spans="1:3" ht="11.1" customHeight="1" x14ac:dyDescent="0.2">
      <c r="A31" s="12" t="s">
        <v>98</v>
      </c>
      <c r="B31" s="13">
        <v>25236</v>
      </c>
      <c r="C31" s="13">
        <v>3715075</v>
      </c>
    </row>
    <row r="32" spans="1:3" ht="11.1" customHeight="1" x14ac:dyDescent="0.2">
      <c r="A32" s="12" t="s">
        <v>99</v>
      </c>
      <c r="B32" s="13">
        <v>29599</v>
      </c>
      <c r="C32" s="13">
        <v>4424977</v>
      </c>
    </row>
    <row r="33" spans="1:3" ht="11.1" customHeight="1" x14ac:dyDescent="0.2">
      <c r="A33" s="12" t="s">
        <v>100</v>
      </c>
      <c r="B33" s="13">
        <v>17491</v>
      </c>
      <c r="C33" s="13">
        <v>2710464</v>
      </c>
    </row>
    <row r="34" spans="1:3" ht="11.1" customHeight="1" x14ac:dyDescent="0.2">
      <c r="A34" s="12" t="s">
        <v>101</v>
      </c>
      <c r="B34" s="13">
        <v>90564</v>
      </c>
      <c r="C34" s="13">
        <v>13739615</v>
      </c>
    </row>
    <row r="35" spans="1:3" ht="11.1" customHeight="1" x14ac:dyDescent="0.2">
      <c r="A35" s="12" t="s">
        <v>102</v>
      </c>
      <c r="B35" s="13">
        <v>20969</v>
      </c>
      <c r="C35" s="13">
        <v>3053068</v>
      </c>
    </row>
    <row r="36" spans="1:3" ht="11.1" customHeight="1" x14ac:dyDescent="0.2">
      <c r="A36" s="12" t="s">
        <v>103</v>
      </c>
      <c r="B36" s="13">
        <v>21524</v>
      </c>
      <c r="C36" s="13">
        <v>3162683</v>
      </c>
    </row>
    <row r="37" spans="1:3" ht="11.1" customHeight="1" x14ac:dyDescent="0.2">
      <c r="A37" s="12" t="s">
        <v>104</v>
      </c>
      <c r="B37" s="13">
        <v>22240</v>
      </c>
      <c r="C37" s="13">
        <v>3573987</v>
      </c>
    </row>
    <row r="38" spans="1:3" ht="11.1" customHeight="1" x14ac:dyDescent="0.2">
      <c r="A38" s="12" t="s">
        <v>105</v>
      </c>
      <c r="B38" s="13">
        <v>35559</v>
      </c>
      <c r="C38" s="13">
        <v>5276126</v>
      </c>
    </row>
    <row r="39" spans="1:3" ht="11.1" customHeight="1" x14ac:dyDescent="0.2">
      <c r="A39" s="12" t="s">
        <v>106</v>
      </c>
      <c r="B39" s="13">
        <v>10487</v>
      </c>
      <c r="C39" s="13">
        <v>1523236</v>
      </c>
    </row>
    <row r="40" spans="1:3" ht="11.1" customHeight="1" x14ac:dyDescent="0.2">
      <c r="A40" s="12" t="s">
        <v>107</v>
      </c>
      <c r="B40" s="13">
        <v>63451</v>
      </c>
      <c r="C40" s="13">
        <v>9851243</v>
      </c>
    </row>
    <row r="41" spans="1:3" ht="11.1" customHeight="1" x14ac:dyDescent="0.2">
      <c r="A41" s="12" t="s">
        <v>108</v>
      </c>
      <c r="B41" s="13">
        <v>55881</v>
      </c>
      <c r="C41" s="13">
        <v>8344291</v>
      </c>
    </row>
    <row r="42" spans="1:3" ht="11.1" customHeight="1" x14ac:dyDescent="0.2">
      <c r="A42" s="12" t="s">
        <v>109</v>
      </c>
      <c r="B42" s="13">
        <v>20673</v>
      </c>
      <c r="C42" s="13">
        <v>3014484</v>
      </c>
    </row>
    <row r="43" spans="1:3" ht="11.1" customHeight="1" x14ac:dyDescent="0.2">
      <c r="A43" s="12" t="s">
        <v>110</v>
      </c>
      <c r="B43" s="13">
        <v>23608</v>
      </c>
      <c r="C43" s="13">
        <v>3891876</v>
      </c>
    </row>
    <row r="44" spans="1:3" ht="11.1" customHeight="1" x14ac:dyDescent="0.2">
      <c r="A44" s="12" t="s">
        <v>111</v>
      </c>
      <c r="B44" s="13">
        <v>16044</v>
      </c>
      <c r="C44" s="13">
        <v>2470736</v>
      </c>
    </row>
    <row r="45" spans="1:3" ht="11.1" customHeight="1" x14ac:dyDescent="0.2">
      <c r="A45" s="12" t="s">
        <v>112</v>
      </c>
      <c r="B45" s="13">
        <v>15087</v>
      </c>
      <c r="C45" s="13">
        <v>2368684</v>
      </c>
    </row>
    <row r="46" spans="1:3" ht="11.1" customHeight="1" x14ac:dyDescent="0.2">
      <c r="A46" s="12" t="s">
        <v>113</v>
      </c>
      <c r="B46" s="13">
        <v>8334</v>
      </c>
      <c r="C46" s="13">
        <v>728419</v>
      </c>
    </row>
    <row r="47" spans="1:3" ht="11.1" customHeight="1" x14ac:dyDescent="0.2">
      <c r="A47" s="12" t="s">
        <v>114</v>
      </c>
      <c r="B47" s="13">
        <v>15108</v>
      </c>
      <c r="C47" s="13">
        <v>1731024</v>
      </c>
    </row>
    <row r="48" spans="1:3" ht="11.1" customHeight="1" x14ac:dyDescent="0.2">
      <c r="A48" s="12" t="s">
        <v>115</v>
      </c>
      <c r="B48" s="13">
        <v>23584</v>
      </c>
      <c r="C48" s="13">
        <v>2671065</v>
      </c>
    </row>
    <row r="49" spans="1:3" ht="11.1" customHeight="1" x14ac:dyDescent="0.2">
      <c r="A49" s="12" t="s">
        <v>116</v>
      </c>
      <c r="B49" s="13">
        <v>6809</v>
      </c>
      <c r="C49" s="13">
        <v>732144</v>
      </c>
    </row>
    <row r="50" spans="1:3" ht="11.1" customHeight="1" x14ac:dyDescent="0.2">
      <c r="A50" s="12" t="s">
        <v>117</v>
      </c>
      <c r="B50" s="13">
        <v>4310</v>
      </c>
      <c r="C50" s="13">
        <v>561414</v>
      </c>
    </row>
    <row r="51" spans="1:3" ht="11.1" customHeight="1" x14ac:dyDescent="0.2">
      <c r="A51" s="12" t="s">
        <v>118</v>
      </c>
      <c r="B51" s="13">
        <v>5852</v>
      </c>
      <c r="C51" s="13">
        <v>464098</v>
      </c>
    </row>
    <row r="52" spans="1:3" ht="11.1" customHeight="1" x14ac:dyDescent="0.2">
      <c r="A52" s="12" t="s">
        <v>119</v>
      </c>
      <c r="B52" s="13">
        <v>1429</v>
      </c>
      <c r="C52" s="13">
        <v>197273</v>
      </c>
    </row>
    <row r="53" spans="1:3" ht="11.1" customHeight="1" x14ac:dyDescent="0.2">
      <c r="A53" s="12" t="s">
        <v>120</v>
      </c>
      <c r="B53" s="13">
        <v>3551</v>
      </c>
      <c r="C53" s="13">
        <v>278276</v>
      </c>
    </row>
    <row r="54" spans="1:3" ht="11.1" customHeight="1" x14ac:dyDescent="0.2">
      <c r="A54" s="12" t="s">
        <v>121</v>
      </c>
      <c r="B54" s="13">
        <v>30484</v>
      </c>
      <c r="C54" s="13">
        <v>4326213</v>
      </c>
    </row>
    <row r="55" spans="1:3" s="2" customFormat="1" ht="11.1" customHeight="1" x14ac:dyDescent="0.2">
      <c r="A55" s="12" t="s">
        <v>122</v>
      </c>
      <c r="B55" s="13">
        <v>1826188</v>
      </c>
      <c r="C55" s="13">
        <v>304726759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view="pageBreakPreview" zoomScale="120" zoomScaleNormal="100" zoomScaleSheetLayoutView="120" workbookViewId="0">
      <selection activeCell="F19" sqref="F19"/>
    </sheetView>
  </sheetViews>
  <sheetFormatPr defaultColWidth="9" defaultRowHeight="12.75" x14ac:dyDescent="0.2"/>
  <cols>
    <col min="1" max="1" width="24.5703125" style="2" customWidth="1"/>
    <col min="2" max="2" width="96.28515625" style="3" customWidth="1"/>
    <col min="3" max="16384" width="9" style="1"/>
  </cols>
  <sheetData>
    <row r="1" spans="1:8" customFormat="1" ht="40.5" customHeight="1" x14ac:dyDescent="0.25">
      <c r="A1" s="16"/>
      <c r="B1" s="7" t="s">
        <v>238</v>
      </c>
      <c r="C1" s="37"/>
      <c r="D1" s="37"/>
      <c r="E1" s="17"/>
      <c r="F1" s="1"/>
      <c r="G1" s="1"/>
      <c r="H1" s="1"/>
    </row>
    <row r="2" spans="1:8" ht="27" customHeight="1" x14ac:dyDescent="0.2">
      <c r="A2" s="191" t="s">
        <v>48</v>
      </c>
      <c r="B2" s="191"/>
    </row>
    <row r="3" spans="1:8" x14ac:dyDescent="0.2">
      <c r="A3" s="5" t="s">
        <v>46</v>
      </c>
      <c r="B3" s="5" t="s">
        <v>47</v>
      </c>
    </row>
    <row r="4" spans="1:8" ht="25.5" x14ac:dyDescent="0.2">
      <c r="A4" s="4" t="s">
        <v>19</v>
      </c>
      <c r="B4" s="143" t="s">
        <v>439</v>
      </c>
    </row>
    <row r="5" spans="1:8" ht="25.5" x14ac:dyDescent="0.2">
      <c r="A5" s="4" t="s">
        <v>9</v>
      </c>
      <c r="B5" s="144" t="s">
        <v>440</v>
      </c>
    </row>
    <row r="6" spans="1:8" ht="25.5" x14ac:dyDescent="0.2">
      <c r="A6" s="4" t="s">
        <v>6</v>
      </c>
      <c r="B6" s="143" t="s">
        <v>441</v>
      </c>
    </row>
    <row r="7" spans="1:8" x14ac:dyDescent="0.2">
      <c r="A7" s="4" t="s">
        <v>20</v>
      </c>
      <c r="B7" s="143" t="s">
        <v>59</v>
      </c>
    </row>
    <row r="8" spans="1:8" ht="25.5" x14ac:dyDescent="0.2">
      <c r="A8" s="4" t="s">
        <v>7</v>
      </c>
      <c r="B8" s="145" t="s">
        <v>58</v>
      </c>
    </row>
    <row r="9" spans="1:8" ht="25.5" x14ac:dyDescent="0.2">
      <c r="A9" s="4" t="s">
        <v>21</v>
      </c>
      <c r="B9" s="143" t="s">
        <v>22</v>
      </c>
    </row>
    <row r="10" spans="1:8" ht="25.5" x14ac:dyDescent="0.2">
      <c r="A10" s="4" t="s">
        <v>23</v>
      </c>
      <c r="B10" s="143" t="s">
        <v>24</v>
      </c>
    </row>
    <row r="11" spans="1:8" ht="25.5" x14ac:dyDescent="0.2">
      <c r="A11" s="4" t="s">
        <v>25</v>
      </c>
      <c r="B11" s="143" t="s">
        <v>26</v>
      </c>
    </row>
    <row r="12" spans="1:8" ht="25.5" x14ac:dyDescent="0.2">
      <c r="A12" s="4" t="s">
        <v>27</v>
      </c>
      <c r="B12" s="145" t="s">
        <v>435</v>
      </c>
    </row>
    <row r="13" spans="1:8" x14ac:dyDescent="0.2">
      <c r="A13" s="4" t="s">
        <v>8</v>
      </c>
      <c r="B13" s="143" t="s">
        <v>60</v>
      </c>
    </row>
    <row r="14" spans="1:8" ht="25.5" x14ac:dyDescent="0.2">
      <c r="A14" s="4" t="s">
        <v>28</v>
      </c>
      <c r="B14" s="143" t="s">
        <v>61</v>
      </c>
    </row>
    <row r="15" spans="1:8" ht="25.5" x14ac:dyDescent="0.2">
      <c r="A15" s="4" t="s">
        <v>29</v>
      </c>
      <c r="B15" s="143" t="s">
        <v>62</v>
      </c>
    </row>
    <row r="16" spans="1:8" x14ac:dyDescent="0.2">
      <c r="A16" s="4" t="s">
        <v>5</v>
      </c>
      <c r="B16" s="143" t="s">
        <v>63</v>
      </c>
    </row>
    <row r="17" spans="1:2" ht="25.5" x14ac:dyDescent="0.2">
      <c r="A17" s="4" t="s">
        <v>0</v>
      </c>
      <c r="B17" s="143" t="s">
        <v>64</v>
      </c>
    </row>
    <row r="18" spans="1:2" x14ac:dyDescent="0.2">
      <c r="A18" s="4" t="s">
        <v>4</v>
      </c>
      <c r="B18" s="143" t="s">
        <v>65</v>
      </c>
    </row>
    <row r="19" spans="1:2" ht="25.5" x14ac:dyDescent="0.2">
      <c r="A19" s="4" t="s">
        <v>14</v>
      </c>
      <c r="B19" s="143" t="s">
        <v>66</v>
      </c>
    </row>
    <row r="20" spans="1:2" x14ac:dyDescent="0.2">
      <c r="A20" s="4" t="s">
        <v>1</v>
      </c>
      <c r="B20" s="143" t="s">
        <v>67</v>
      </c>
    </row>
    <row r="21" spans="1:2" x14ac:dyDescent="0.2">
      <c r="A21" s="4" t="s">
        <v>3</v>
      </c>
      <c r="B21" s="143" t="s">
        <v>68</v>
      </c>
    </row>
    <row r="22" spans="1:2" x14ac:dyDescent="0.2">
      <c r="A22" s="4" t="s">
        <v>2</v>
      </c>
      <c r="B22" s="143" t="s">
        <v>69</v>
      </c>
    </row>
    <row r="23" spans="1:2" ht="25.5" x14ac:dyDescent="0.2">
      <c r="A23" s="4" t="s">
        <v>30</v>
      </c>
      <c r="B23" s="143" t="s">
        <v>454</v>
      </c>
    </row>
    <row r="24" spans="1:2" x14ac:dyDescent="0.2">
      <c r="A24" s="4" t="s">
        <v>31</v>
      </c>
      <c r="B24" s="143" t="s">
        <v>452</v>
      </c>
    </row>
    <row r="25" spans="1:2" ht="26.25" customHeight="1" x14ac:dyDescent="0.2">
      <c r="A25" s="4" t="s">
        <v>32</v>
      </c>
      <c r="B25" s="143" t="s">
        <v>453</v>
      </c>
    </row>
    <row r="26" spans="1:2" x14ac:dyDescent="0.2">
      <c r="A26" s="4" t="s">
        <v>33</v>
      </c>
      <c r="B26" s="143" t="s">
        <v>442</v>
      </c>
    </row>
    <row r="27" spans="1:2" ht="25.5" x14ac:dyDescent="0.2">
      <c r="A27" s="4" t="s">
        <v>34</v>
      </c>
      <c r="B27" s="143" t="s">
        <v>443</v>
      </c>
    </row>
    <row r="28" spans="1:2" x14ac:dyDescent="0.2">
      <c r="A28" s="4" t="s">
        <v>35</v>
      </c>
      <c r="B28" s="143" t="s">
        <v>57</v>
      </c>
    </row>
    <row r="29" spans="1:2" ht="25.5" x14ac:dyDescent="0.2">
      <c r="A29" s="4" t="s">
        <v>10</v>
      </c>
      <c r="B29" s="143" t="s">
        <v>56</v>
      </c>
    </row>
    <row r="30" spans="1:2" ht="25.5" x14ac:dyDescent="0.2">
      <c r="A30" s="4" t="s">
        <v>11</v>
      </c>
      <c r="B30" s="143" t="s">
        <v>55</v>
      </c>
    </row>
    <row r="31" spans="1:2" ht="25.5" x14ac:dyDescent="0.2">
      <c r="A31" s="4" t="s">
        <v>13</v>
      </c>
      <c r="B31" s="143" t="s">
        <v>54</v>
      </c>
    </row>
    <row r="32" spans="1:2" ht="25.5" x14ac:dyDescent="0.2">
      <c r="A32" s="4" t="s">
        <v>12</v>
      </c>
      <c r="B32" s="143" t="s">
        <v>451</v>
      </c>
    </row>
    <row r="33" spans="1:2" s="148" customFormat="1" ht="63.75" x14ac:dyDescent="0.2">
      <c r="A33" s="147" t="s">
        <v>444</v>
      </c>
      <c r="B33" s="149" t="s">
        <v>445</v>
      </c>
    </row>
    <row r="34" spans="1:2" x14ac:dyDescent="0.2">
      <c r="A34" s="4" t="s">
        <v>36</v>
      </c>
      <c r="B34" s="143" t="s">
        <v>436</v>
      </c>
    </row>
    <row r="35" spans="1:2" x14ac:dyDescent="0.2">
      <c r="A35" s="4" t="s">
        <v>37</v>
      </c>
      <c r="B35" s="143" t="s">
        <v>446</v>
      </c>
    </row>
    <row r="36" spans="1:2" x14ac:dyDescent="0.2">
      <c r="A36" s="4" t="s">
        <v>38</v>
      </c>
      <c r="B36" s="143" t="s">
        <v>53</v>
      </c>
    </row>
    <row r="37" spans="1:2" ht="25.5" x14ac:dyDescent="0.2">
      <c r="A37" s="4" t="s">
        <v>15</v>
      </c>
      <c r="B37" s="143" t="s">
        <v>52</v>
      </c>
    </row>
    <row r="38" spans="1:2" ht="25.5" x14ac:dyDescent="0.2">
      <c r="A38" s="4" t="s">
        <v>16</v>
      </c>
      <c r="B38" s="143" t="s">
        <v>51</v>
      </c>
    </row>
    <row r="39" spans="1:2" ht="25.5" x14ac:dyDescent="0.2">
      <c r="A39" s="4" t="s">
        <v>18</v>
      </c>
      <c r="B39" s="143" t="s">
        <v>50</v>
      </c>
    </row>
    <row r="40" spans="1:2" ht="30.75" customHeight="1" x14ac:dyDescent="0.2">
      <c r="A40" s="4" t="s">
        <v>17</v>
      </c>
      <c r="B40" s="143" t="s">
        <v>450</v>
      </c>
    </row>
    <row r="41" spans="1:2" s="151" customFormat="1" ht="63.75" x14ac:dyDescent="0.2">
      <c r="A41" s="150" t="s">
        <v>449</v>
      </c>
      <c r="B41" s="149" t="s">
        <v>445</v>
      </c>
    </row>
    <row r="42" spans="1:2" x14ac:dyDescent="0.2">
      <c r="A42" s="4" t="s">
        <v>437</v>
      </c>
      <c r="B42" s="143" t="s">
        <v>438</v>
      </c>
    </row>
    <row r="43" spans="1:2" x14ac:dyDescent="0.2">
      <c r="A43" s="4" t="s">
        <v>39</v>
      </c>
      <c r="B43" s="143" t="s">
        <v>447</v>
      </c>
    </row>
    <row r="44" spans="1:2" ht="25.5" x14ac:dyDescent="0.2">
      <c r="A44" s="4" t="s">
        <v>40</v>
      </c>
      <c r="B44" s="143" t="s">
        <v>41</v>
      </c>
    </row>
    <row r="45" spans="1:2" ht="25.5" x14ac:dyDescent="0.2">
      <c r="A45" s="4" t="s">
        <v>43</v>
      </c>
      <c r="B45" s="144" t="s">
        <v>49</v>
      </c>
    </row>
    <row r="46" spans="1:2" x14ac:dyDescent="0.2">
      <c r="A46" s="4" t="s">
        <v>44</v>
      </c>
      <c r="B46" s="146" t="s">
        <v>42</v>
      </c>
    </row>
    <row r="47" spans="1:2" x14ac:dyDescent="0.2">
      <c r="A47" s="4" t="s">
        <v>45</v>
      </c>
      <c r="B47" s="143" t="s">
        <v>448</v>
      </c>
    </row>
  </sheetData>
  <mergeCells count="1">
    <mergeCell ref="A2:B2"/>
  </mergeCells>
  <pageMargins left="0.7" right="0.7" top="0.75" bottom="0.75" header="0.3" footer="0.3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J172"/>
  <sheetViews>
    <sheetView view="pageBreakPreview" topLeftCell="BX1" zoomScale="60" zoomScaleNormal="100" workbookViewId="0">
      <selection activeCell="CM28" sqref="CM27:CM28"/>
    </sheetView>
  </sheetViews>
  <sheetFormatPr defaultColWidth="9" defaultRowHeight="15" x14ac:dyDescent="0.25"/>
  <cols>
    <col min="1" max="1" width="37.42578125" style="38" customWidth="1"/>
    <col min="2" max="105" width="11.140625" style="38" customWidth="1"/>
    <col min="106" max="106" width="19.42578125" style="38" customWidth="1"/>
    <col min="107" max="107" width="16.140625" style="38" customWidth="1"/>
    <col min="108" max="108" width="18.28515625" style="38" customWidth="1"/>
    <col min="109" max="109" width="11.140625" style="38" customWidth="1"/>
    <col min="110" max="16384" width="9" style="39"/>
  </cols>
  <sheetData>
    <row r="1" spans="1:114" customFormat="1" ht="30.75" customHeight="1" x14ac:dyDescent="0.25">
      <c r="A1" s="15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192" t="s">
        <v>434</v>
      </c>
      <c r="BC1" s="192"/>
      <c r="BD1" s="192"/>
      <c r="BE1" s="192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192"/>
      <c r="CO1" s="192"/>
      <c r="CP1" s="192"/>
      <c r="CQ1" s="192"/>
      <c r="CR1" s="38"/>
      <c r="CS1" s="38"/>
      <c r="CT1" s="38"/>
      <c r="CU1" s="38"/>
      <c r="CV1" s="38"/>
      <c r="CW1" s="38"/>
      <c r="CX1" s="38"/>
      <c r="CY1" s="77"/>
      <c r="CZ1" s="77"/>
      <c r="DA1" s="77"/>
      <c r="DB1" s="192" t="s">
        <v>434</v>
      </c>
      <c r="DC1" s="192"/>
      <c r="DD1" s="192"/>
      <c r="DE1" s="38"/>
      <c r="DF1" s="15"/>
      <c r="DG1" s="15"/>
      <c r="DH1" s="15"/>
      <c r="DI1" s="15"/>
      <c r="DJ1" s="15"/>
    </row>
    <row r="2" spans="1:114" customFormat="1" ht="47.25" customHeight="1" x14ac:dyDescent="0.25">
      <c r="A2" s="15"/>
      <c r="B2" s="193" t="s">
        <v>432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  <c r="AM2" s="193"/>
      <c r="AN2" s="193"/>
      <c r="AO2" s="76"/>
      <c r="AP2" s="76"/>
      <c r="AQ2" s="76"/>
      <c r="AR2" s="76"/>
      <c r="AS2" s="76"/>
      <c r="AT2" s="76"/>
      <c r="AU2" s="76"/>
      <c r="AV2" s="76"/>
      <c r="AW2" s="76"/>
      <c r="AX2" s="38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38"/>
      <c r="BJ2" s="76"/>
      <c r="BK2" s="76"/>
      <c r="BL2" s="76"/>
      <c r="BM2" s="76"/>
      <c r="BN2" s="76"/>
      <c r="BO2" s="76"/>
      <c r="BP2" s="76"/>
      <c r="BQ2" s="193" t="s">
        <v>433</v>
      </c>
      <c r="BR2" s="193"/>
      <c r="BS2" s="193"/>
      <c r="BT2" s="193"/>
      <c r="BU2" s="193"/>
      <c r="BV2" s="193"/>
      <c r="BW2" s="193"/>
      <c r="BX2" s="193"/>
      <c r="BY2" s="193"/>
      <c r="BZ2" s="193"/>
      <c r="CA2" s="193"/>
      <c r="CB2" s="193"/>
      <c r="CC2" s="193"/>
      <c r="CD2" s="193"/>
      <c r="CE2" s="193"/>
      <c r="CF2" s="193"/>
      <c r="CG2" s="193"/>
      <c r="CH2" s="193"/>
      <c r="CI2" s="193"/>
      <c r="CJ2" s="193"/>
      <c r="CK2" s="193"/>
      <c r="CL2" s="193"/>
      <c r="CM2" s="193"/>
      <c r="CN2" s="193"/>
      <c r="CO2" s="193"/>
      <c r="CP2" s="193"/>
      <c r="CQ2" s="193"/>
      <c r="CR2" s="193"/>
      <c r="CS2" s="193"/>
      <c r="CT2" s="193"/>
      <c r="CU2" s="193"/>
      <c r="CV2" s="193"/>
      <c r="CW2" s="193"/>
      <c r="CX2" s="193"/>
      <c r="CY2" s="193"/>
      <c r="CZ2" s="193"/>
      <c r="DA2" s="193"/>
      <c r="DB2" s="193"/>
      <c r="DC2" s="39"/>
      <c r="DD2" s="39"/>
      <c r="DE2" s="39"/>
      <c r="DF2" s="39"/>
    </row>
    <row r="3" spans="1:114" s="38" customFormat="1" ht="56.1" customHeight="1" x14ac:dyDescent="0.25">
      <c r="A3" s="40" t="s">
        <v>239</v>
      </c>
      <c r="B3" s="40" t="s">
        <v>240</v>
      </c>
      <c r="C3" s="40" t="s">
        <v>241</v>
      </c>
      <c r="D3" s="40" t="s">
        <v>242</v>
      </c>
      <c r="E3" s="40" t="s">
        <v>243</v>
      </c>
      <c r="F3" s="40" t="s">
        <v>244</v>
      </c>
      <c r="G3" s="40" t="s">
        <v>245</v>
      </c>
      <c r="H3" s="40" t="s">
        <v>246</v>
      </c>
      <c r="I3" s="40" t="s">
        <v>247</v>
      </c>
      <c r="J3" s="40" t="s">
        <v>248</v>
      </c>
      <c r="K3" s="40" t="s">
        <v>249</v>
      </c>
      <c r="L3" s="40" t="s">
        <v>250</v>
      </c>
      <c r="M3" s="40" t="s">
        <v>251</v>
      </c>
      <c r="N3" s="40" t="s">
        <v>252</v>
      </c>
      <c r="O3" s="40" t="s">
        <v>253</v>
      </c>
      <c r="P3" s="40" t="s">
        <v>254</v>
      </c>
      <c r="Q3" s="40" t="s">
        <v>255</v>
      </c>
      <c r="R3" s="40" t="s">
        <v>256</v>
      </c>
      <c r="S3" s="40" t="s">
        <v>257</v>
      </c>
      <c r="T3" s="40" t="s">
        <v>258</v>
      </c>
      <c r="U3" s="40" t="s">
        <v>259</v>
      </c>
      <c r="V3" s="40" t="s">
        <v>260</v>
      </c>
      <c r="W3" s="40" t="s">
        <v>261</v>
      </c>
      <c r="X3" s="40" t="s">
        <v>262</v>
      </c>
      <c r="Y3" s="40" t="s">
        <v>263</v>
      </c>
      <c r="Z3" s="40" t="s">
        <v>264</v>
      </c>
      <c r="AA3" s="40" t="s">
        <v>265</v>
      </c>
      <c r="AB3" s="40" t="s">
        <v>266</v>
      </c>
      <c r="AC3" s="40" t="s">
        <v>267</v>
      </c>
      <c r="AD3" s="40" t="s">
        <v>268</v>
      </c>
      <c r="AE3" s="40" t="s">
        <v>269</v>
      </c>
      <c r="AF3" s="40" t="s">
        <v>270</v>
      </c>
      <c r="AG3" s="40" t="s">
        <v>271</v>
      </c>
      <c r="AH3" s="40" t="s">
        <v>272</v>
      </c>
      <c r="AI3" s="40" t="s">
        <v>273</v>
      </c>
      <c r="AJ3" s="40" t="s">
        <v>274</v>
      </c>
      <c r="AK3" s="40" t="s">
        <v>275</v>
      </c>
      <c r="AL3" s="40" t="s">
        <v>276</v>
      </c>
      <c r="AM3" s="40" t="s">
        <v>277</v>
      </c>
      <c r="AN3" s="40" t="s">
        <v>278</v>
      </c>
      <c r="AO3" s="40" t="s">
        <v>279</v>
      </c>
      <c r="AP3" s="40" t="s">
        <v>280</v>
      </c>
      <c r="AQ3" s="40" t="s">
        <v>281</v>
      </c>
      <c r="AR3" s="40" t="s">
        <v>282</v>
      </c>
      <c r="AS3" s="40" t="s">
        <v>283</v>
      </c>
      <c r="AT3" s="40" t="s">
        <v>284</v>
      </c>
      <c r="AU3" s="40" t="s">
        <v>285</v>
      </c>
      <c r="AV3" s="40" t="s">
        <v>286</v>
      </c>
      <c r="AW3" s="40" t="s">
        <v>287</v>
      </c>
      <c r="AX3" s="40" t="s">
        <v>288</v>
      </c>
      <c r="AY3" s="40" t="s">
        <v>289</v>
      </c>
      <c r="AZ3" s="40" t="s">
        <v>290</v>
      </c>
      <c r="BA3" s="40" t="s">
        <v>291</v>
      </c>
      <c r="BB3" s="40" t="s">
        <v>292</v>
      </c>
      <c r="BC3" s="40" t="s">
        <v>293</v>
      </c>
      <c r="BD3" s="40" t="s">
        <v>294</v>
      </c>
      <c r="BE3" s="40" t="s">
        <v>295</v>
      </c>
      <c r="BF3" s="40" t="s">
        <v>296</v>
      </c>
      <c r="BG3" s="40" t="s">
        <v>297</v>
      </c>
      <c r="BH3" s="40" t="s">
        <v>298</v>
      </c>
      <c r="BI3" s="40" t="s">
        <v>299</v>
      </c>
      <c r="BJ3" s="40" t="s">
        <v>300</v>
      </c>
      <c r="BK3" s="40" t="s">
        <v>301</v>
      </c>
      <c r="BL3" s="40" t="s">
        <v>302</v>
      </c>
      <c r="BM3" s="40" t="s">
        <v>303</v>
      </c>
      <c r="BN3" s="40" t="s">
        <v>304</v>
      </c>
      <c r="BO3" s="40" t="s">
        <v>305</v>
      </c>
      <c r="BP3" s="40" t="s">
        <v>306</v>
      </c>
      <c r="BQ3" s="40" t="s">
        <v>307</v>
      </c>
      <c r="BR3" s="40" t="s">
        <v>308</v>
      </c>
      <c r="BS3" s="40" t="s">
        <v>309</v>
      </c>
      <c r="BT3" s="40" t="s">
        <v>310</v>
      </c>
      <c r="BU3" s="40" t="s">
        <v>311</v>
      </c>
      <c r="BV3" s="40" t="s">
        <v>312</v>
      </c>
      <c r="BW3" s="40" t="s">
        <v>313</v>
      </c>
      <c r="BX3" s="40" t="s">
        <v>314</v>
      </c>
      <c r="BY3" s="40" t="s">
        <v>315</v>
      </c>
      <c r="BZ3" s="40" t="s">
        <v>316</v>
      </c>
      <c r="CA3" s="40" t="s">
        <v>317</v>
      </c>
      <c r="CB3" s="40" t="s">
        <v>318</v>
      </c>
      <c r="CC3" s="40" t="s">
        <v>319</v>
      </c>
      <c r="CD3" s="40" t="s">
        <v>320</v>
      </c>
      <c r="CE3" s="40" t="s">
        <v>321</v>
      </c>
      <c r="CF3" s="40" t="s">
        <v>322</v>
      </c>
      <c r="CG3" s="40" t="s">
        <v>323</v>
      </c>
      <c r="CH3" s="40" t="s">
        <v>324</v>
      </c>
      <c r="CI3" s="40" t="s">
        <v>325</v>
      </c>
      <c r="CJ3" s="40" t="s">
        <v>326</v>
      </c>
      <c r="CK3" s="40" t="s">
        <v>327</v>
      </c>
      <c r="CL3" s="40" t="s">
        <v>328</v>
      </c>
      <c r="CM3" s="40" t="s">
        <v>329</v>
      </c>
      <c r="CN3" s="40" t="s">
        <v>330</v>
      </c>
      <c r="CO3" s="40" t="s">
        <v>331</v>
      </c>
      <c r="CP3" s="40" t="s">
        <v>332</v>
      </c>
      <c r="CQ3" s="40" t="s">
        <v>333</v>
      </c>
      <c r="CR3" s="40" t="s">
        <v>334</v>
      </c>
      <c r="CS3" s="40" t="s">
        <v>335</v>
      </c>
      <c r="CT3" s="40" t="s">
        <v>336</v>
      </c>
      <c r="CU3" s="40" t="s">
        <v>337</v>
      </c>
      <c r="CV3" s="40" t="s">
        <v>338</v>
      </c>
      <c r="CW3" s="40" t="s">
        <v>339</v>
      </c>
      <c r="CX3" s="40" t="s">
        <v>340</v>
      </c>
      <c r="CY3" s="40" t="s">
        <v>341</v>
      </c>
      <c r="CZ3" s="40" t="s">
        <v>342</v>
      </c>
      <c r="DA3" s="40" t="s">
        <v>343</v>
      </c>
      <c r="DB3" s="40" t="s">
        <v>344</v>
      </c>
      <c r="DC3" s="40" t="s">
        <v>345</v>
      </c>
      <c r="DD3" s="40" t="s">
        <v>346</v>
      </c>
    </row>
    <row r="4" spans="1:114" ht="33" customHeight="1" x14ac:dyDescent="0.25">
      <c r="A4" s="41" t="s">
        <v>347</v>
      </c>
      <c r="B4" s="42">
        <v>27420</v>
      </c>
      <c r="C4" s="42">
        <v>8095</v>
      </c>
      <c r="D4" s="42">
        <v>5041</v>
      </c>
      <c r="E4" s="42">
        <v>1207</v>
      </c>
      <c r="F4" s="43">
        <v>0</v>
      </c>
      <c r="G4" s="42">
        <v>6821</v>
      </c>
      <c r="H4" s="42">
        <v>7094</v>
      </c>
      <c r="I4" s="42">
        <v>4684</v>
      </c>
      <c r="J4" s="42">
        <v>7460</v>
      </c>
      <c r="K4" s="42">
        <v>4124</v>
      </c>
      <c r="L4" s="43">
        <v>0</v>
      </c>
      <c r="M4" s="43">
        <v>0</v>
      </c>
      <c r="N4" s="43">
        <v>998</v>
      </c>
      <c r="O4" s="43">
        <v>0</v>
      </c>
      <c r="P4" s="42">
        <v>2651</v>
      </c>
      <c r="Q4" s="43">
        <v>0</v>
      </c>
      <c r="R4" s="42">
        <v>1913</v>
      </c>
      <c r="S4" s="42">
        <v>1443</v>
      </c>
      <c r="T4" s="42">
        <v>1675</v>
      </c>
      <c r="U4" s="42">
        <v>1682</v>
      </c>
      <c r="V4" s="42">
        <v>4684</v>
      </c>
      <c r="W4" s="42">
        <v>1236</v>
      </c>
      <c r="X4" s="42">
        <v>2822</v>
      </c>
      <c r="Y4" s="42">
        <v>1343</v>
      </c>
      <c r="Z4" s="42">
        <v>4685</v>
      </c>
      <c r="AA4" s="42">
        <v>1499</v>
      </c>
      <c r="AB4" s="42">
        <v>3589</v>
      </c>
      <c r="AC4" s="42">
        <v>3359</v>
      </c>
      <c r="AD4" s="42">
        <v>2406</v>
      </c>
      <c r="AE4" s="42">
        <v>8624</v>
      </c>
      <c r="AF4" s="42">
        <v>2677</v>
      </c>
      <c r="AG4" s="42">
        <v>2638</v>
      </c>
      <c r="AH4" s="42">
        <v>2357</v>
      </c>
      <c r="AI4" s="42">
        <v>4538</v>
      </c>
      <c r="AJ4" s="42">
        <v>1182</v>
      </c>
      <c r="AK4" s="42">
        <v>2382</v>
      </c>
      <c r="AL4" s="42">
        <v>2804</v>
      </c>
      <c r="AM4" s="42">
        <v>1889</v>
      </c>
      <c r="AN4" s="42">
        <v>2210</v>
      </c>
      <c r="AO4" s="43">
        <v>0</v>
      </c>
      <c r="AP4" s="42">
        <v>1991</v>
      </c>
      <c r="AQ4" s="42">
        <v>1577</v>
      </c>
      <c r="AR4" s="43">
        <v>0</v>
      </c>
      <c r="AS4" s="43">
        <v>0</v>
      </c>
      <c r="AT4" s="43">
        <v>130</v>
      </c>
      <c r="AU4" s="43">
        <v>0</v>
      </c>
      <c r="AV4" s="43">
        <v>0</v>
      </c>
      <c r="AW4" s="43">
        <v>0</v>
      </c>
      <c r="AX4" s="43">
        <v>0</v>
      </c>
      <c r="AY4" s="43">
        <v>0</v>
      </c>
      <c r="AZ4" s="43">
        <v>0</v>
      </c>
      <c r="BA4" s="43">
        <v>0</v>
      </c>
      <c r="BB4" s="43">
        <v>0</v>
      </c>
      <c r="BC4" s="43">
        <v>0</v>
      </c>
      <c r="BD4" s="43">
        <v>0</v>
      </c>
      <c r="BE4" s="43">
        <v>0</v>
      </c>
      <c r="BF4" s="43">
        <v>0</v>
      </c>
      <c r="BG4" s="43">
        <v>0</v>
      </c>
      <c r="BH4" s="43">
        <v>0</v>
      </c>
      <c r="BI4" s="43">
        <v>0</v>
      </c>
      <c r="BJ4" s="43">
        <v>0</v>
      </c>
      <c r="BK4" s="43">
        <v>0</v>
      </c>
      <c r="BL4" s="43">
        <v>0</v>
      </c>
      <c r="BM4" s="43">
        <v>0</v>
      </c>
      <c r="BN4" s="43">
        <v>0</v>
      </c>
      <c r="BO4" s="43">
        <v>0</v>
      </c>
      <c r="BP4" s="43">
        <v>0</v>
      </c>
      <c r="BQ4" s="43">
        <v>0</v>
      </c>
      <c r="BR4" s="43">
        <v>0</v>
      </c>
      <c r="BS4" s="43">
        <v>0</v>
      </c>
      <c r="BT4" s="43">
        <v>0</v>
      </c>
      <c r="BU4" s="43">
        <v>0</v>
      </c>
      <c r="BV4" s="43">
        <v>0</v>
      </c>
      <c r="BW4" s="43">
        <v>0</v>
      </c>
      <c r="BX4" s="43">
        <v>0</v>
      </c>
      <c r="BY4" s="43">
        <v>0</v>
      </c>
      <c r="BZ4" s="43">
        <v>950</v>
      </c>
      <c r="CA4" s="43">
        <v>0</v>
      </c>
      <c r="CB4" s="43">
        <v>0</v>
      </c>
      <c r="CC4" s="43">
        <v>0</v>
      </c>
      <c r="CD4" s="42">
        <v>8463</v>
      </c>
      <c r="CE4" s="43">
        <v>0</v>
      </c>
      <c r="CF4" s="43">
        <v>0</v>
      </c>
      <c r="CG4" s="42">
        <v>20056</v>
      </c>
      <c r="CH4" s="42">
        <v>15800</v>
      </c>
      <c r="CI4" s="43">
        <v>0</v>
      </c>
      <c r="CJ4" s="43">
        <v>0</v>
      </c>
      <c r="CK4" s="43">
        <v>0</v>
      </c>
      <c r="CL4" s="43">
        <v>0</v>
      </c>
      <c r="CM4" s="43">
        <v>0</v>
      </c>
      <c r="CN4" s="43">
        <v>280</v>
      </c>
      <c r="CO4" s="43">
        <v>0</v>
      </c>
      <c r="CP4" s="43">
        <v>0</v>
      </c>
      <c r="CQ4" s="43">
        <v>0</v>
      </c>
      <c r="CR4" s="42">
        <v>5287</v>
      </c>
      <c r="CS4" s="42">
        <v>23640</v>
      </c>
      <c r="CT4" s="42">
        <v>17492</v>
      </c>
      <c r="CU4" s="43">
        <v>0</v>
      </c>
      <c r="CV4" s="42">
        <v>16926</v>
      </c>
      <c r="CW4" s="42">
        <v>15745</v>
      </c>
      <c r="CX4" s="42">
        <v>5327</v>
      </c>
      <c r="CY4" s="42">
        <v>5423</v>
      </c>
      <c r="CZ4" s="42">
        <v>7497</v>
      </c>
      <c r="DA4" s="42">
        <v>7168</v>
      </c>
      <c r="DB4" s="42">
        <v>8362</v>
      </c>
      <c r="DC4" s="43">
        <v>0</v>
      </c>
      <c r="DD4" s="42">
        <v>16560</v>
      </c>
      <c r="DE4" s="39"/>
    </row>
    <row r="5" spans="1:114" ht="44.1" customHeight="1" x14ac:dyDescent="0.25">
      <c r="A5" s="44" t="s">
        <v>348</v>
      </c>
      <c r="B5" s="45"/>
      <c r="C5" s="45"/>
      <c r="D5" s="45"/>
      <c r="E5" s="45"/>
      <c r="F5" s="45"/>
      <c r="G5" s="45"/>
      <c r="H5" s="45"/>
      <c r="I5" s="45"/>
      <c r="J5" s="46">
        <v>5530</v>
      </c>
      <c r="K5" s="45"/>
      <c r="L5" s="45"/>
      <c r="M5" s="45"/>
      <c r="N5" s="45"/>
      <c r="O5" s="45"/>
      <c r="P5" s="47">
        <v>152</v>
      </c>
      <c r="Q5" s="45"/>
      <c r="R5" s="47">
        <v>91</v>
      </c>
      <c r="S5" s="47">
        <v>78</v>
      </c>
      <c r="T5" s="47">
        <v>311</v>
      </c>
      <c r="U5" s="47">
        <v>97</v>
      </c>
      <c r="V5" s="47">
        <v>810</v>
      </c>
      <c r="W5" s="47">
        <v>87</v>
      </c>
      <c r="X5" s="47">
        <v>126</v>
      </c>
      <c r="Y5" s="47">
        <v>13</v>
      </c>
      <c r="Z5" s="47">
        <v>615</v>
      </c>
      <c r="AA5" s="47">
        <v>14</v>
      </c>
      <c r="AB5" s="47">
        <v>18</v>
      </c>
      <c r="AC5" s="47">
        <v>134</v>
      </c>
      <c r="AD5" s="47">
        <v>171</v>
      </c>
      <c r="AE5" s="47">
        <v>493</v>
      </c>
      <c r="AF5" s="47">
        <v>271</v>
      </c>
      <c r="AG5" s="47">
        <v>173</v>
      </c>
      <c r="AH5" s="47">
        <v>33</v>
      </c>
      <c r="AI5" s="47">
        <v>272</v>
      </c>
      <c r="AJ5" s="47">
        <v>1</v>
      </c>
      <c r="AK5" s="47">
        <v>354</v>
      </c>
      <c r="AL5" s="47">
        <v>162</v>
      </c>
      <c r="AM5" s="47">
        <v>225</v>
      </c>
      <c r="AN5" s="47">
        <v>70</v>
      </c>
      <c r="AO5" s="45"/>
      <c r="AP5" s="47">
        <v>146</v>
      </c>
      <c r="AQ5" s="47">
        <v>413</v>
      </c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6">
        <v>1536</v>
      </c>
      <c r="CE5" s="45"/>
      <c r="CF5" s="45"/>
      <c r="CG5" s="46">
        <v>4041</v>
      </c>
      <c r="CH5" s="47">
        <v>2</v>
      </c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6">
        <v>10814</v>
      </c>
      <c r="CT5" s="46">
        <v>16400</v>
      </c>
      <c r="CU5" s="45"/>
      <c r="CV5" s="45"/>
      <c r="CW5" s="45"/>
      <c r="CX5" s="47">
        <v>470</v>
      </c>
      <c r="CY5" s="47">
        <v>457</v>
      </c>
      <c r="CZ5" s="47">
        <v>347</v>
      </c>
      <c r="DA5" s="47">
        <v>664</v>
      </c>
      <c r="DB5" s="46">
        <v>1066</v>
      </c>
      <c r="DC5" s="45"/>
      <c r="DD5" s="45"/>
      <c r="DE5" s="39"/>
    </row>
    <row r="6" spans="1:114" ht="21.95" customHeight="1" x14ac:dyDescent="0.25">
      <c r="A6" s="44" t="s">
        <v>349</v>
      </c>
      <c r="B6" s="45"/>
      <c r="C6" s="45"/>
      <c r="D6" s="45"/>
      <c r="E6" s="45"/>
      <c r="F6" s="45"/>
      <c r="G6" s="45"/>
      <c r="H6" s="45"/>
      <c r="I6" s="45"/>
      <c r="J6" s="47">
        <v>293</v>
      </c>
      <c r="K6" s="45"/>
      <c r="L6" s="45"/>
      <c r="M6" s="45"/>
      <c r="N6" s="45"/>
      <c r="O6" s="45"/>
      <c r="P6" s="47">
        <v>26</v>
      </c>
      <c r="Q6" s="45"/>
      <c r="R6" s="47">
        <v>8</v>
      </c>
      <c r="S6" s="47">
        <v>1</v>
      </c>
      <c r="T6" s="47">
        <v>2</v>
      </c>
      <c r="U6" s="45"/>
      <c r="V6" s="45"/>
      <c r="W6" s="45"/>
      <c r="X6" s="45"/>
      <c r="Y6" s="45"/>
      <c r="Z6" s="45"/>
      <c r="AA6" s="45"/>
      <c r="AB6" s="45"/>
      <c r="AC6" s="47">
        <v>20</v>
      </c>
      <c r="AD6" s="45"/>
      <c r="AE6" s="45"/>
      <c r="AF6" s="45"/>
      <c r="AG6" s="47">
        <v>3</v>
      </c>
      <c r="AH6" s="47">
        <v>1</v>
      </c>
      <c r="AI6" s="47">
        <v>32</v>
      </c>
      <c r="AJ6" s="45"/>
      <c r="AK6" s="45"/>
      <c r="AL6" s="47">
        <v>8</v>
      </c>
      <c r="AM6" s="47">
        <v>19</v>
      </c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7">
        <v>117</v>
      </c>
      <c r="CE6" s="45"/>
      <c r="CF6" s="45"/>
      <c r="CG6" s="47">
        <v>1</v>
      </c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7">
        <v>120</v>
      </c>
      <c r="CT6" s="45"/>
      <c r="CU6" s="45"/>
      <c r="CV6" s="45"/>
      <c r="CW6" s="45"/>
      <c r="CX6" s="45"/>
      <c r="CY6" s="47">
        <v>4</v>
      </c>
      <c r="CZ6" s="45"/>
      <c r="DA6" s="47">
        <v>27</v>
      </c>
      <c r="DB6" s="47">
        <v>66</v>
      </c>
      <c r="DC6" s="45"/>
      <c r="DD6" s="45"/>
      <c r="DE6" s="39"/>
    </row>
    <row r="7" spans="1:114" ht="21.95" customHeight="1" x14ac:dyDescent="0.25">
      <c r="A7" s="44" t="s">
        <v>350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39"/>
    </row>
    <row r="8" spans="1:114" ht="11.1" customHeight="1" x14ac:dyDescent="0.25">
      <c r="A8" s="44" t="s">
        <v>351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7">
        <v>440</v>
      </c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39"/>
    </row>
    <row r="9" spans="1:114" ht="11.1" customHeight="1" x14ac:dyDescent="0.25">
      <c r="A9" s="44" t="s">
        <v>352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7">
        <v>9</v>
      </c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7">
        <v>11</v>
      </c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7">
        <v>1</v>
      </c>
      <c r="CY9" s="45"/>
      <c r="CZ9" s="45"/>
      <c r="DA9" s="45"/>
      <c r="DB9" s="45"/>
      <c r="DC9" s="45"/>
      <c r="DD9" s="45"/>
      <c r="DE9" s="39"/>
    </row>
    <row r="10" spans="1:114" ht="11.1" customHeight="1" x14ac:dyDescent="0.25">
      <c r="A10" s="44" t="s">
        <v>353</v>
      </c>
      <c r="B10" s="47">
        <v>896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7">
        <v>573</v>
      </c>
      <c r="CE10" s="45"/>
      <c r="CF10" s="45"/>
      <c r="CG10" s="45"/>
      <c r="CH10" s="47">
        <v>482</v>
      </c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6">
        <v>2233</v>
      </c>
      <c r="DE10" s="39"/>
    </row>
    <row r="11" spans="1:114" ht="11.1" customHeight="1" x14ac:dyDescent="0.25">
      <c r="A11" s="44" t="s">
        <v>354</v>
      </c>
      <c r="B11" s="47">
        <v>827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7">
        <v>601</v>
      </c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7">
        <v>513</v>
      </c>
      <c r="DE11" s="39"/>
    </row>
    <row r="12" spans="1:114" ht="11.1" customHeight="1" x14ac:dyDescent="0.25">
      <c r="A12" s="44" t="s">
        <v>355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7">
        <v>52</v>
      </c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39"/>
    </row>
    <row r="13" spans="1:114" ht="11.1" customHeight="1" x14ac:dyDescent="0.25">
      <c r="A13" s="44" t="s">
        <v>356</v>
      </c>
      <c r="B13" s="45"/>
      <c r="C13" s="45"/>
      <c r="D13" s="45"/>
      <c r="E13" s="46">
        <v>1207</v>
      </c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39"/>
    </row>
    <row r="14" spans="1:114" ht="11.1" customHeight="1" x14ac:dyDescent="0.25">
      <c r="A14" s="44" t="s">
        <v>357</v>
      </c>
      <c r="B14" s="45"/>
      <c r="C14" s="45"/>
      <c r="D14" s="45"/>
      <c r="E14" s="45"/>
      <c r="F14" s="45"/>
      <c r="G14" s="45"/>
      <c r="H14" s="45"/>
      <c r="I14" s="45"/>
      <c r="J14" s="45"/>
      <c r="K14" s="47">
        <v>173</v>
      </c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7">
        <v>585</v>
      </c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39"/>
    </row>
    <row r="15" spans="1:114" ht="11.1" customHeight="1" x14ac:dyDescent="0.25">
      <c r="A15" s="44" t="s">
        <v>358</v>
      </c>
      <c r="B15" s="45"/>
      <c r="C15" s="47">
        <v>46</v>
      </c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39"/>
    </row>
    <row r="16" spans="1:114" ht="11.1" customHeight="1" x14ac:dyDescent="0.25">
      <c r="A16" s="44" t="s">
        <v>359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6">
        <v>1413</v>
      </c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39"/>
    </row>
    <row r="17" spans="1:109" ht="11.1" customHeight="1" x14ac:dyDescent="0.25">
      <c r="A17" s="44" t="s">
        <v>360</v>
      </c>
      <c r="B17" s="45"/>
      <c r="C17" s="45"/>
      <c r="D17" s="45"/>
      <c r="E17" s="45"/>
      <c r="F17" s="45"/>
      <c r="G17" s="45"/>
      <c r="H17" s="45"/>
      <c r="I17" s="45"/>
      <c r="J17" s="45"/>
      <c r="K17" s="46">
        <v>1096</v>
      </c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7">
        <v>1</v>
      </c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7">
        <v>175</v>
      </c>
      <c r="CE17" s="45"/>
      <c r="CF17" s="45"/>
      <c r="CG17" s="45"/>
      <c r="CH17" s="46">
        <v>2599</v>
      </c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7">
        <v>28</v>
      </c>
      <c r="CZ17" s="45"/>
      <c r="DA17" s="45"/>
      <c r="DB17" s="45"/>
      <c r="DC17" s="45"/>
      <c r="DD17" s="45"/>
      <c r="DE17" s="39"/>
    </row>
    <row r="18" spans="1:109" ht="11.1" customHeight="1" x14ac:dyDescent="0.25">
      <c r="A18" s="44" t="s">
        <v>361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6">
        <v>1002</v>
      </c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39"/>
    </row>
    <row r="19" spans="1:109" ht="11.1" customHeight="1" x14ac:dyDescent="0.25">
      <c r="A19" s="44" t="s">
        <v>362</v>
      </c>
      <c r="B19" s="45"/>
      <c r="C19" s="45"/>
      <c r="D19" s="45"/>
      <c r="E19" s="45"/>
      <c r="F19" s="45"/>
      <c r="G19" s="45"/>
      <c r="H19" s="46">
        <v>7094</v>
      </c>
      <c r="I19" s="45"/>
      <c r="J19" s="47">
        <v>768</v>
      </c>
      <c r="K19" s="45"/>
      <c r="L19" s="45"/>
      <c r="M19" s="45"/>
      <c r="N19" s="45"/>
      <c r="O19" s="45"/>
      <c r="P19" s="47">
        <v>436</v>
      </c>
      <c r="Q19" s="45"/>
      <c r="R19" s="47">
        <v>369</v>
      </c>
      <c r="S19" s="45"/>
      <c r="T19" s="45"/>
      <c r="U19" s="47">
        <v>212</v>
      </c>
      <c r="V19" s="47">
        <v>586</v>
      </c>
      <c r="W19" s="45"/>
      <c r="X19" s="47">
        <v>328</v>
      </c>
      <c r="Y19" s="47">
        <v>271</v>
      </c>
      <c r="Z19" s="47">
        <v>508</v>
      </c>
      <c r="AA19" s="45"/>
      <c r="AB19" s="47">
        <v>471</v>
      </c>
      <c r="AC19" s="47">
        <v>492</v>
      </c>
      <c r="AD19" s="47">
        <v>1</v>
      </c>
      <c r="AE19" s="45"/>
      <c r="AF19" s="47">
        <v>317</v>
      </c>
      <c r="AG19" s="47">
        <v>382</v>
      </c>
      <c r="AH19" s="45"/>
      <c r="AI19" s="47">
        <v>2</v>
      </c>
      <c r="AJ19" s="45"/>
      <c r="AK19" s="47">
        <v>318</v>
      </c>
      <c r="AL19" s="47">
        <v>643</v>
      </c>
      <c r="AM19" s="47">
        <v>550</v>
      </c>
      <c r="AN19" s="47">
        <v>497</v>
      </c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7">
        <v>477</v>
      </c>
      <c r="CE19" s="45"/>
      <c r="CF19" s="45"/>
      <c r="CG19" s="46">
        <v>1336</v>
      </c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7">
        <v>293</v>
      </c>
      <c r="CY19" s="47">
        <v>819</v>
      </c>
      <c r="CZ19" s="47">
        <v>796</v>
      </c>
      <c r="DA19" s="47">
        <v>799</v>
      </c>
      <c r="DB19" s="47">
        <v>881</v>
      </c>
      <c r="DC19" s="45"/>
      <c r="DD19" s="45"/>
      <c r="DE19" s="39"/>
    </row>
    <row r="20" spans="1:109" ht="11.1" customHeight="1" x14ac:dyDescent="0.25">
      <c r="A20" s="44" t="s">
        <v>363</v>
      </c>
      <c r="B20" s="46">
        <v>3040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7">
        <v>197</v>
      </c>
      <c r="AA20" s="45"/>
      <c r="AB20" s="47">
        <v>471</v>
      </c>
      <c r="AC20" s="47">
        <v>505</v>
      </c>
      <c r="AD20" s="47">
        <v>127</v>
      </c>
      <c r="AE20" s="47">
        <v>620</v>
      </c>
      <c r="AF20" s="45"/>
      <c r="AG20" s="45"/>
      <c r="AH20" s="45"/>
      <c r="AI20" s="47">
        <v>760</v>
      </c>
      <c r="AJ20" s="45"/>
      <c r="AK20" s="45"/>
      <c r="AL20" s="45"/>
      <c r="AM20" s="45"/>
      <c r="AN20" s="47">
        <v>11</v>
      </c>
      <c r="AO20" s="45"/>
      <c r="AP20" s="47">
        <v>92</v>
      </c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7">
        <v>831</v>
      </c>
      <c r="CE20" s="45"/>
      <c r="CF20" s="45"/>
      <c r="CG20" s="47">
        <v>719</v>
      </c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7">
        <v>945</v>
      </c>
      <c r="CT20" s="45"/>
      <c r="CU20" s="45"/>
      <c r="CV20" s="46">
        <v>3788</v>
      </c>
      <c r="CW20" s="46">
        <v>1720</v>
      </c>
      <c r="CX20" s="47">
        <v>235</v>
      </c>
      <c r="CY20" s="47">
        <v>297</v>
      </c>
      <c r="CZ20" s="47">
        <v>418</v>
      </c>
      <c r="DA20" s="47">
        <v>758</v>
      </c>
      <c r="DB20" s="47">
        <v>645</v>
      </c>
      <c r="DC20" s="45"/>
      <c r="DD20" s="46">
        <v>4768</v>
      </c>
      <c r="DE20" s="39"/>
    </row>
    <row r="21" spans="1:109" ht="11.1" customHeight="1" x14ac:dyDescent="0.25">
      <c r="A21" s="44" t="s">
        <v>364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7">
        <v>31</v>
      </c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6">
        <v>2759</v>
      </c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39"/>
    </row>
    <row r="22" spans="1:109" ht="11.1" customHeight="1" x14ac:dyDescent="0.25">
      <c r="A22" s="44" t="s">
        <v>365</v>
      </c>
      <c r="B22" s="47">
        <v>542</v>
      </c>
      <c r="C22" s="45"/>
      <c r="D22" s="45"/>
      <c r="E22" s="45"/>
      <c r="F22" s="45"/>
      <c r="G22" s="45"/>
      <c r="H22" s="45"/>
      <c r="I22" s="47">
        <v>160</v>
      </c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7">
        <v>130</v>
      </c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7">
        <v>950</v>
      </c>
      <c r="CA22" s="45"/>
      <c r="CB22" s="45"/>
      <c r="CC22" s="45"/>
      <c r="CD22" s="45"/>
      <c r="CE22" s="45"/>
      <c r="CF22" s="45"/>
      <c r="CG22" s="47">
        <v>812</v>
      </c>
      <c r="CH22" s="45"/>
      <c r="CI22" s="45"/>
      <c r="CJ22" s="45"/>
      <c r="CK22" s="45"/>
      <c r="CL22" s="45"/>
      <c r="CM22" s="45"/>
      <c r="CN22" s="47">
        <v>280</v>
      </c>
      <c r="CO22" s="45"/>
      <c r="CP22" s="45"/>
      <c r="CQ22" s="45"/>
      <c r="CR22" s="46">
        <v>5287</v>
      </c>
      <c r="CS22" s="45"/>
      <c r="CT22" s="45"/>
      <c r="CU22" s="45"/>
      <c r="CV22" s="45"/>
      <c r="CW22" s="47">
        <v>205</v>
      </c>
      <c r="CX22" s="45"/>
      <c r="CY22" s="45"/>
      <c r="CZ22" s="45"/>
      <c r="DA22" s="45"/>
      <c r="DB22" s="45"/>
      <c r="DC22" s="45"/>
      <c r="DD22" s="45"/>
      <c r="DE22" s="39"/>
    </row>
    <row r="23" spans="1:109" ht="11.1" customHeight="1" x14ac:dyDescent="0.25">
      <c r="A23" s="44" t="s">
        <v>366</v>
      </c>
      <c r="B23" s="46">
        <v>2046</v>
      </c>
      <c r="C23" s="45"/>
      <c r="D23" s="45"/>
      <c r="E23" s="45"/>
      <c r="F23" s="45"/>
      <c r="G23" s="45"/>
      <c r="H23" s="45"/>
      <c r="I23" s="45"/>
      <c r="J23" s="45"/>
      <c r="K23" s="47">
        <v>668</v>
      </c>
      <c r="L23" s="45"/>
      <c r="M23" s="45"/>
      <c r="N23" s="45"/>
      <c r="O23" s="45"/>
      <c r="P23" s="45"/>
      <c r="Q23" s="45"/>
      <c r="R23" s="47">
        <v>81</v>
      </c>
      <c r="S23" s="47">
        <v>308</v>
      </c>
      <c r="T23" s="47">
        <v>200</v>
      </c>
      <c r="U23" s="47">
        <v>79</v>
      </c>
      <c r="V23" s="47">
        <v>328</v>
      </c>
      <c r="W23" s="47">
        <v>156</v>
      </c>
      <c r="X23" s="47">
        <v>258</v>
      </c>
      <c r="Y23" s="47">
        <v>125</v>
      </c>
      <c r="Z23" s="47">
        <v>432</v>
      </c>
      <c r="AA23" s="47">
        <v>236</v>
      </c>
      <c r="AB23" s="47">
        <v>406</v>
      </c>
      <c r="AC23" s="47">
        <v>597</v>
      </c>
      <c r="AD23" s="47">
        <v>326</v>
      </c>
      <c r="AE23" s="46">
        <v>1751</v>
      </c>
      <c r="AF23" s="47">
        <v>351</v>
      </c>
      <c r="AG23" s="47">
        <v>321</v>
      </c>
      <c r="AH23" s="47">
        <v>204</v>
      </c>
      <c r="AI23" s="47">
        <v>755</v>
      </c>
      <c r="AJ23" s="47">
        <v>274</v>
      </c>
      <c r="AK23" s="47">
        <v>237</v>
      </c>
      <c r="AL23" s="47">
        <v>152</v>
      </c>
      <c r="AM23" s="45"/>
      <c r="AN23" s="47">
        <v>359</v>
      </c>
      <c r="AO23" s="45"/>
      <c r="AP23" s="47">
        <v>283</v>
      </c>
      <c r="AQ23" s="47">
        <v>80</v>
      </c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7">
        <v>915</v>
      </c>
      <c r="CE23" s="45"/>
      <c r="CF23" s="45"/>
      <c r="CG23" s="46">
        <v>1197</v>
      </c>
      <c r="CH23" s="46">
        <v>1405</v>
      </c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7">
        <v>624</v>
      </c>
      <c r="CT23" s="45"/>
      <c r="CU23" s="45"/>
      <c r="CV23" s="45"/>
      <c r="CW23" s="46">
        <v>3988</v>
      </c>
      <c r="CX23" s="47">
        <v>763</v>
      </c>
      <c r="CY23" s="47">
        <v>333</v>
      </c>
      <c r="CZ23" s="47">
        <v>626</v>
      </c>
      <c r="DA23" s="47">
        <v>728</v>
      </c>
      <c r="DB23" s="47">
        <v>847</v>
      </c>
      <c r="DC23" s="45"/>
      <c r="DD23" s="46">
        <v>5538</v>
      </c>
      <c r="DE23" s="39"/>
    </row>
    <row r="24" spans="1:109" ht="11.1" customHeight="1" x14ac:dyDescent="0.25">
      <c r="A24" s="44" t="s">
        <v>367</v>
      </c>
      <c r="B24" s="46">
        <v>1096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6">
        <v>1300</v>
      </c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6">
        <v>1321</v>
      </c>
      <c r="CX24" s="45"/>
      <c r="CY24" s="45"/>
      <c r="CZ24" s="45"/>
      <c r="DA24" s="45"/>
      <c r="DB24" s="47">
        <v>188</v>
      </c>
      <c r="DC24" s="45"/>
      <c r="DD24" s="45"/>
      <c r="DE24" s="39"/>
    </row>
    <row r="25" spans="1:109" ht="11.1" customHeight="1" x14ac:dyDescent="0.25">
      <c r="A25" s="44" t="s">
        <v>368</v>
      </c>
      <c r="B25" s="45"/>
      <c r="C25" s="45"/>
      <c r="D25" s="45"/>
      <c r="E25" s="45"/>
      <c r="F25" s="45"/>
      <c r="G25" s="45"/>
      <c r="H25" s="45"/>
      <c r="I25" s="45"/>
      <c r="J25" s="47">
        <v>869</v>
      </c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7">
        <v>271</v>
      </c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7">
        <v>887</v>
      </c>
      <c r="CT25" s="46">
        <v>1092</v>
      </c>
      <c r="CU25" s="45"/>
      <c r="CV25" s="45"/>
      <c r="CW25" s="45"/>
      <c r="CX25" s="45"/>
      <c r="CY25" s="47">
        <v>17</v>
      </c>
      <c r="CZ25" s="45"/>
      <c r="DA25" s="45"/>
      <c r="DB25" s="45"/>
      <c r="DC25" s="45"/>
      <c r="DD25" s="45"/>
      <c r="DE25" s="39"/>
    </row>
    <row r="26" spans="1:109" ht="11.1" customHeight="1" x14ac:dyDescent="0.25">
      <c r="A26" s="44" t="s">
        <v>369</v>
      </c>
      <c r="B26" s="47">
        <v>741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7">
        <v>336</v>
      </c>
      <c r="CE26" s="45"/>
      <c r="CF26" s="45"/>
      <c r="CG26" s="47">
        <v>119</v>
      </c>
      <c r="CH26" s="47">
        <v>496</v>
      </c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6">
        <v>1015</v>
      </c>
      <c r="CW26" s="45"/>
      <c r="CX26" s="45"/>
      <c r="CY26" s="45"/>
      <c r="CZ26" s="45"/>
      <c r="DA26" s="45"/>
      <c r="DB26" s="45"/>
      <c r="DC26" s="45"/>
      <c r="DD26" s="45"/>
      <c r="DE26" s="39"/>
    </row>
    <row r="27" spans="1:109" ht="11.1" customHeight="1" x14ac:dyDescent="0.25">
      <c r="A27" s="44" t="s">
        <v>370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39"/>
    </row>
    <row r="28" spans="1:109" ht="11.1" customHeight="1" x14ac:dyDescent="0.25">
      <c r="A28" s="44" t="s">
        <v>371</v>
      </c>
      <c r="B28" s="47">
        <v>19</v>
      </c>
      <c r="C28" s="46">
        <v>7946</v>
      </c>
      <c r="D28" s="46">
        <v>4888</v>
      </c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7">
        <v>670</v>
      </c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6">
        <v>1743</v>
      </c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7">
        <v>3</v>
      </c>
      <c r="CT28" s="45"/>
      <c r="CU28" s="45"/>
      <c r="CV28" s="45"/>
      <c r="CW28" s="45"/>
      <c r="CX28" s="45"/>
      <c r="CY28" s="45"/>
      <c r="CZ28" s="45"/>
      <c r="DA28" s="45"/>
      <c r="DB28" s="47">
        <v>47</v>
      </c>
      <c r="DC28" s="45"/>
      <c r="DD28" s="47">
        <v>215</v>
      </c>
      <c r="DE28" s="39"/>
    </row>
    <row r="29" spans="1:109" ht="21.95" customHeight="1" x14ac:dyDescent="0.25">
      <c r="A29" s="44" t="s">
        <v>372</v>
      </c>
      <c r="B29" s="46">
        <v>1456</v>
      </c>
      <c r="C29" s="45"/>
      <c r="D29" s="45"/>
      <c r="E29" s="45"/>
      <c r="F29" s="45"/>
      <c r="G29" s="45"/>
      <c r="H29" s="45"/>
      <c r="I29" s="45"/>
      <c r="J29" s="45"/>
      <c r="K29" s="47">
        <v>818</v>
      </c>
      <c r="L29" s="45"/>
      <c r="M29" s="45"/>
      <c r="N29" s="45"/>
      <c r="O29" s="45"/>
      <c r="P29" s="45"/>
      <c r="Q29" s="45"/>
      <c r="R29" s="47">
        <v>36</v>
      </c>
      <c r="S29" s="45"/>
      <c r="T29" s="45"/>
      <c r="U29" s="45"/>
      <c r="V29" s="47">
        <v>129</v>
      </c>
      <c r="W29" s="45"/>
      <c r="X29" s="45"/>
      <c r="Y29" s="45"/>
      <c r="Z29" s="45"/>
      <c r="AA29" s="45"/>
      <c r="AB29" s="45"/>
      <c r="AC29" s="45"/>
      <c r="AD29" s="45"/>
      <c r="AE29" s="45"/>
      <c r="AF29" s="47">
        <v>31</v>
      </c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7">
        <v>630</v>
      </c>
      <c r="CH29" s="46">
        <v>1123</v>
      </c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6">
        <v>1306</v>
      </c>
      <c r="CW29" s="45"/>
      <c r="CX29" s="45"/>
      <c r="CY29" s="45"/>
      <c r="CZ29" s="47">
        <v>12</v>
      </c>
      <c r="DA29" s="45"/>
      <c r="DB29" s="47">
        <v>129</v>
      </c>
      <c r="DC29" s="45"/>
      <c r="DD29" s="45"/>
      <c r="DE29" s="39"/>
    </row>
    <row r="30" spans="1:109" ht="11.1" customHeight="1" x14ac:dyDescent="0.25">
      <c r="A30" s="44" t="s">
        <v>373</v>
      </c>
      <c r="B30" s="46">
        <v>5782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7">
        <v>283</v>
      </c>
      <c r="Q30" s="45"/>
      <c r="R30" s="45"/>
      <c r="S30" s="45"/>
      <c r="T30" s="45"/>
      <c r="U30" s="45"/>
      <c r="V30" s="45"/>
      <c r="W30" s="45"/>
      <c r="X30" s="45"/>
      <c r="Y30" s="45"/>
      <c r="Z30" s="47">
        <v>733</v>
      </c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7">
        <v>512</v>
      </c>
      <c r="CE30" s="45"/>
      <c r="CF30" s="45"/>
      <c r="CG30" s="47">
        <v>683</v>
      </c>
      <c r="CH30" s="47">
        <v>53</v>
      </c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7">
        <v>885</v>
      </c>
      <c r="CW30" s="45"/>
      <c r="CX30" s="45"/>
      <c r="CY30" s="45"/>
      <c r="CZ30" s="45"/>
      <c r="DA30" s="45"/>
      <c r="DB30" s="47">
        <v>718</v>
      </c>
      <c r="DC30" s="45"/>
      <c r="DD30" s="45"/>
      <c r="DE30" s="39"/>
    </row>
    <row r="31" spans="1:109" ht="11.1" customHeight="1" x14ac:dyDescent="0.25">
      <c r="A31" s="44" t="s">
        <v>374</v>
      </c>
      <c r="B31" s="45"/>
      <c r="C31" s="45"/>
      <c r="D31" s="45"/>
      <c r="E31" s="45"/>
      <c r="F31" s="45"/>
      <c r="G31" s="45"/>
      <c r="H31" s="45"/>
      <c r="I31" s="46">
        <v>4524</v>
      </c>
      <c r="J31" s="45"/>
      <c r="K31" s="46">
        <v>1009</v>
      </c>
      <c r="L31" s="45"/>
      <c r="M31" s="45"/>
      <c r="N31" s="47">
        <v>998</v>
      </c>
      <c r="O31" s="45"/>
      <c r="P31" s="47">
        <v>379</v>
      </c>
      <c r="Q31" s="45"/>
      <c r="R31" s="47">
        <v>2</v>
      </c>
      <c r="S31" s="47">
        <v>136</v>
      </c>
      <c r="T31" s="47">
        <v>9</v>
      </c>
      <c r="U31" s="47">
        <v>291</v>
      </c>
      <c r="V31" s="47">
        <v>507</v>
      </c>
      <c r="W31" s="45"/>
      <c r="X31" s="47">
        <v>521</v>
      </c>
      <c r="Y31" s="47">
        <v>144</v>
      </c>
      <c r="Z31" s="47">
        <v>233</v>
      </c>
      <c r="AA31" s="47">
        <v>380</v>
      </c>
      <c r="AB31" s="47">
        <v>596</v>
      </c>
      <c r="AC31" s="47">
        <v>198</v>
      </c>
      <c r="AD31" s="47">
        <v>188</v>
      </c>
      <c r="AE31" s="47">
        <v>914</v>
      </c>
      <c r="AF31" s="47">
        <v>251</v>
      </c>
      <c r="AG31" s="47">
        <v>383</v>
      </c>
      <c r="AH31" s="47">
        <v>481</v>
      </c>
      <c r="AI31" s="47">
        <v>157</v>
      </c>
      <c r="AJ31" s="47">
        <v>90</v>
      </c>
      <c r="AK31" s="47">
        <v>333</v>
      </c>
      <c r="AL31" s="47">
        <v>657</v>
      </c>
      <c r="AM31" s="47">
        <v>4</v>
      </c>
      <c r="AN31" s="47">
        <v>258</v>
      </c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6">
        <v>1371</v>
      </c>
      <c r="CH31" s="47">
        <v>670</v>
      </c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7">
        <v>271</v>
      </c>
      <c r="CY31" s="47">
        <v>719</v>
      </c>
      <c r="CZ31" s="46">
        <v>1158</v>
      </c>
      <c r="DA31" s="47">
        <v>847</v>
      </c>
      <c r="DB31" s="47">
        <v>648</v>
      </c>
      <c r="DC31" s="45"/>
      <c r="DD31" s="45"/>
      <c r="DE31" s="39"/>
    </row>
    <row r="32" spans="1:109" ht="11.1" customHeight="1" x14ac:dyDescent="0.25">
      <c r="A32" s="44" t="s">
        <v>375</v>
      </c>
      <c r="B32" s="47">
        <v>989</v>
      </c>
      <c r="C32" s="45"/>
      <c r="D32" s="45"/>
      <c r="E32" s="45"/>
      <c r="F32" s="45"/>
      <c r="G32" s="45"/>
      <c r="H32" s="45"/>
      <c r="I32" s="45"/>
      <c r="J32" s="45"/>
      <c r="K32" s="47">
        <v>360</v>
      </c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7">
        <v>867</v>
      </c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6">
        <v>1709</v>
      </c>
      <c r="CT32" s="45"/>
      <c r="CU32" s="45"/>
      <c r="CV32" s="46">
        <v>2514</v>
      </c>
      <c r="CW32" s="45"/>
      <c r="CX32" s="45"/>
      <c r="CY32" s="45"/>
      <c r="CZ32" s="45"/>
      <c r="DA32" s="45"/>
      <c r="DB32" s="45"/>
      <c r="DC32" s="45"/>
      <c r="DD32" s="46">
        <v>2156</v>
      </c>
      <c r="DE32" s="39"/>
    </row>
    <row r="33" spans="1:109" ht="11.1" customHeight="1" x14ac:dyDescent="0.25">
      <c r="A33" s="44" t="s">
        <v>376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39"/>
    </row>
    <row r="34" spans="1:109" ht="11.1" customHeight="1" x14ac:dyDescent="0.25">
      <c r="A34" s="44" t="s">
        <v>377</v>
      </c>
      <c r="B34" s="45"/>
      <c r="C34" s="47">
        <v>103</v>
      </c>
      <c r="D34" s="47">
        <v>153</v>
      </c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39"/>
    </row>
    <row r="35" spans="1:109" ht="11.1" customHeight="1" x14ac:dyDescent="0.25">
      <c r="A35" s="44" t="s">
        <v>378</v>
      </c>
      <c r="B35" s="47">
        <v>913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7">
        <v>281</v>
      </c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39"/>
    </row>
    <row r="36" spans="1:109" ht="11.1" customHeight="1" x14ac:dyDescent="0.25">
      <c r="A36" s="44" t="s">
        <v>379</v>
      </c>
      <c r="B36" s="46">
        <v>3116</v>
      </c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7">
        <v>393</v>
      </c>
      <c r="CE36" s="45"/>
      <c r="CF36" s="45"/>
      <c r="CG36" s="47">
        <v>565</v>
      </c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  <c r="CV36" s="45"/>
      <c r="CW36" s="46">
        <v>1669</v>
      </c>
      <c r="CX36" s="45"/>
      <c r="CY36" s="45"/>
      <c r="CZ36" s="45"/>
      <c r="DA36" s="45"/>
      <c r="DB36" s="45"/>
      <c r="DC36" s="45"/>
      <c r="DD36" s="46">
        <v>1126</v>
      </c>
      <c r="DE36" s="39"/>
    </row>
    <row r="37" spans="1:109" ht="11.1" customHeight="1" x14ac:dyDescent="0.25">
      <c r="A37" s="44" t="s">
        <v>380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7">
        <v>671</v>
      </c>
      <c r="Q37" s="45"/>
      <c r="R37" s="47">
        <v>713</v>
      </c>
      <c r="S37" s="47">
        <v>560</v>
      </c>
      <c r="T37" s="47">
        <v>660</v>
      </c>
      <c r="U37" s="47">
        <v>542</v>
      </c>
      <c r="V37" s="46">
        <v>1118</v>
      </c>
      <c r="W37" s="47">
        <v>338</v>
      </c>
      <c r="X37" s="47">
        <v>609</v>
      </c>
      <c r="Y37" s="47">
        <v>367</v>
      </c>
      <c r="Z37" s="47">
        <v>678</v>
      </c>
      <c r="AA37" s="47">
        <v>368</v>
      </c>
      <c r="AB37" s="47">
        <v>939</v>
      </c>
      <c r="AC37" s="47">
        <v>470</v>
      </c>
      <c r="AD37" s="47">
        <v>808</v>
      </c>
      <c r="AE37" s="46">
        <v>2089</v>
      </c>
      <c r="AF37" s="47">
        <v>582</v>
      </c>
      <c r="AG37" s="47">
        <v>562</v>
      </c>
      <c r="AH37" s="47">
        <v>852</v>
      </c>
      <c r="AI37" s="46">
        <v>1499</v>
      </c>
      <c r="AJ37" s="47">
        <v>480</v>
      </c>
      <c r="AK37" s="47">
        <v>450</v>
      </c>
      <c r="AL37" s="47">
        <v>535</v>
      </c>
      <c r="AM37" s="47">
        <v>592</v>
      </c>
      <c r="AN37" s="47">
        <v>589</v>
      </c>
      <c r="AO37" s="45"/>
      <c r="AP37" s="47">
        <v>779</v>
      </c>
      <c r="AQ37" s="47">
        <v>914</v>
      </c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7">
        <v>719</v>
      </c>
      <c r="CE37" s="45"/>
      <c r="CF37" s="45"/>
      <c r="CG37" s="46">
        <v>1485</v>
      </c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7">
        <v>305</v>
      </c>
      <c r="CW37" s="46">
        <v>2461</v>
      </c>
      <c r="CX37" s="46">
        <v>1883</v>
      </c>
      <c r="CY37" s="46">
        <v>1345</v>
      </c>
      <c r="CZ37" s="46">
        <v>1875</v>
      </c>
      <c r="DA37" s="46">
        <v>1371</v>
      </c>
      <c r="DB37" s="47">
        <v>639</v>
      </c>
      <c r="DC37" s="45"/>
      <c r="DD37" s="47">
        <v>11</v>
      </c>
      <c r="DE37" s="39"/>
    </row>
    <row r="38" spans="1:109" ht="11.1" customHeight="1" x14ac:dyDescent="0.25">
      <c r="A38" s="44" t="s">
        <v>381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7">
        <v>2</v>
      </c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  <c r="CV38" s="47">
        <v>364</v>
      </c>
      <c r="CW38" s="45"/>
      <c r="CX38" s="45"/>
      <c r="CY38" s="45"/>
      <c r="CZ38" s="45"/>
      <c r="DA38" s="45"/>
      <c r="DB38" s="45"/>
      <c r="DC38" s="45"/>
      <c r="DD38" s="45"/>
      <c r="DE38" s="39"/>
    </row>
    <row r="39" spans="1:109" ht="11.1" customHeight="1" x14ac:dyDescent="0.25">
      <c r="A39" s="44" t="s">
        <v>382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7">
        <v>515</v>
      </c>
      <c r="CT39" s="45"/>
      <c r="CU39" s="45"/>
      <c r="CV39" s="47">
        <v>424</v>
      </c>
      <c r="CW39" s="45"/>
      <c r="CX39" s="45"/>
      <c r="CY39" s="45"/>
      <c r="CZ39" s="45"/>
      <c r="DA39" s="45"/>
      <c r="DB39" s="45"/>
      <c r="DC39" s="45"/>
      <c r="DD39" s="45"/>
      <c r="DE39" s="39"/>
    </row>
    <row r="40" spans="1:109" ht="11.1" customHeight="1" x14ac:dyDescent="0.25">
      <c r="A40" s="44" t="s">
        <v>383</v>
      </c>
      <c r="B40" s="46">
        <v>1434</v>
      </c>
      <c r="C40" s="45"/>
      <c r="D40" s="45"/>
      <c r="E40" s="45"/>
      <c r="F40" s="45"/>
      <c r="G40" s="46">
        <v>6736</v>
      </c>
      <c r="H40" s="45"/>
      <c r="I40" s="45"/>
      <c r="J40" s="45"/>
      <c r="K40" s="45"/>
      <c r="L40" s="45"/>
      <c r="M40" s="45"/>
      <c r="N40" s="45"/>
      <c r="O40" s="45"/>
      <c r="P40" s="47">
        <v>225</v>
      </c>
      <c r="Q40" s="45"/>
      <c r="R40" s="47">
        <v>13</v>
      </c>
      <c r="S40" s="45"/>
      <c r="T40" s="45"/>
      <c r="U40" s="45"/>
      <c r="V40" s="47">
        <v>173</v>
      </c>
      <c r="W40" s="45"/>
      <c r="X40" s="45"/>
      <c r="Y40" s="45"/>
      <c r="Z40" s="47">
        <v>210</v>
      </c>
      <c r="AA40" s="47">
        <v>18</v>
      </c>
      <c r="AB40" s="47">
        <v>38</v>
      </c>
      <c r="AC40" s="47">
        <v>145</v>
      </c>
      <c r="AD40" s="47">
        <v>62</v>
      </c>
      <c r="AE40" s="47">
        <v>953</v>
      </c>
      <c r="AF40" s="47">
        <v>164</v>
      </c>
      <c r="AG40" s="47">
        <v>25</v>
      </c>
      <c r="AH40" s="45"/>
      <c r="AI40" s="47">
        <v>111</v>
      </c>
      <c r="AJ40" s="45"/>
      <c r="AK40" s="47">
        <v>130</v>
      </c>
      <c r="AL40" s="45"/>
      <c r="AM40" s="45"/>
      <c r="AN40" s="47">
        <v>95</v>
      </c>
      <c r="AO40" s="45"/>
      <c r="AP40" s="47">
        <v>54</v>
      </c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6">
        <v>1601</v>
      </c>
      <c r="CH40" s="46">
        <v>2008</v>
      </c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U40" s="45"/>
      <c r="CV40" s="45"/>
      <c r="CW40" s="47">
        <v>141</v>
      </c>
      <c r="CX40" s="47">
        <v>62</v>
      </c>
      <c r="CY40" s="47">
        <v>83</v>
      </c>
      <c r="CZ40" s="47">
        <v>380</v>
      </c>
      <c r="DA40" s="47">
        <v>287</v>
      </c>
      <c r="DB40" s="47">
        <v>688</v>
      </c>
      <c r="DC40" s="45"/>
      <c r="DD40" s="45"/>
      <c r="DE40" s="39"/>
    </row>
    <row r="41" spans="1:109" ht="11.1" customHeight="1" x14ac:dyDescent="0.25">
      <c r="A41" s="44" t="s">
        <v>384</v>
      </c>
      <c r="B41" s="46">
        <v>1196</v>
      </c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7">
        <v>119</v>
      </c>
      <c r="Q41" s="45"/>
      <c r="R41" s="45"/>
      <c r="S41" s="45"/>
      <c r="T41" s="45"/>
      <c r="U41" s="45"/>
      <c r="V41" s="47">
        <v>169</v>
      </c>
      <c r="W41" s="45"/>
      <c r="X41" s="45"/>
      <c r="Y41" s="45"/>
      <c r="Z41" s="47">
        <v>238</v>
      </c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7">
        <v>89</v>
      </c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  <c r="CD41" s="47">
        <v>389</v>
      </c>
      <c r="CE41" s="45"/>
      <c r="CF41" s="45"/>
      <c r="CG41" s="47">
        <v>737</v>
      </c>
      <c r="CH41" s="47">
        <v>25</v>
      </c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6">
        <v>1869</v>
      </c>
      <c r="CT41" s="45"/>
      <c r="CU41" s="45"/>
      <c r="CV41" s="46">
        <v>1565</v>
      </c>
      <c r="CW41" s="45"/>
      <c r="CX41" s="45"/>
      <c r="CY41" s="47">
        <v>31</v>
      </c>
      <c r="CZ41" s="45"/>
      <c r="DA41" s="45"/>
      <c r="DB41" s="47">
        <v>488</v>
      </c>
      <c r="DC41" s="45"/>
      <c r="DD41" s="45"/>
      <c r="DE41" s="39"/>
    </row>
    <row r="42" spans="1:109" ht="11.1" customHeight="1" x14ac:dyDescent="0.25">
      <c r="A42" s="44" t="s">
        <v>385</v>
      </c>
      <c r="B42" s="46">
        <v>2374</v>
      </c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7">
        <v>360</v>
      </c>
      <c r="Q42" s="45"/>
      <c r="R42" s="47">
        <v>514</v>
      </c>
      <c r="S42" s="47">
        <v>360</v>
      </c>
      <c r="T42" s="47">
        <v>493</v>
      </c>
      <c r="U42" s="47">
        <v>461</v>
      </c>
      <c r="V42" s="47">
        <v>719</v>
      </c>
      <c r="W42" s="47">
        <v>655</v>
      </c>
      <c r="X42" s="47">
        <v>980</v>
      </c>
      <c r="Y42" s="47">
        <v>422</v>
      </c>
      <c r="Z42" s="47">
        <v>841</v>
      </c>
      <c r="AA42" s="47">
        <v>483</v>
      </c>
      <c r="AB42" s="47">
        <v>650</v>
      </c>
      <c r="AC42" s="47">
        <v>789</v>
      </c>
      <c r="AD42" s="47">
        <v>723</v>
      </c>
      <c r="AE42" s="46">
        <v>1134</v>
      </c>
      <c r="AF42" s="47">
        <v>710</v>
      </c>
      <c r="AG42" s="47">
        <v>789</v>
      </c>
      <c r="AH42" s="47">
        <v>786</v>
      </c>
      <c r="AI42" s="47">
        <v>950</v>
      </c>
      <c r="AJ42" s="47">
        <v>337</v>
      </c>
      <c r="AK42" s="47">
        <v>560</v>
      </c>
      <c r="AL42" s="47">
        <v>647</v>
      </c>
      <c r="AM42" s="47">
        <v>499</v>
      </c>
      <c r="AN42" s="47">
        <v>331</v>
      </c>
      <c r="AO42" s="45"/>
      <c r="AP42" s="47">
        <v>608</v>
      </c>
      <c r="AQ42" s="47">
        <v>81</v>
      </c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45"/>
      <c r="CD42" s="46">
        <v>1383</v>
      </c>
      <c r="CE42" s="45"/>
      <c r="CF42" s="45"/>
      <c r="CG42" s="46">
        <v>2662</v>
      </c>
      <c r="CH42" s="45"/>
      <c r="CI42" s="45"/>
      <c r="CJ42" s="45"/>
      <c r="CK42" s="45"/>
      <c r="CL42" s="45"/>
      <c r="CM42" s="45"/>
      <c r="CN42" s="45"/>
      <c r="CO42" s="45"/>
      <c r="CP42" s="45"/>
      <c r="CQ42" s="45"/>
      <c r="CR42" s="45"/>
      <c r="CS42" s="46">
        <v>1954</v>
      </c>
      <c r="CT42" s="45"/>
      <c r="CU42" s="45"/>
      <c r="CV42" s="46">
        <v>3653</v>
      </c>
      <c r="CW42" s="46">
        <v>4158</v>
      </c>
      <c r="CX42" s="46">
        <v>1349</v>
      </c>
      <c r="CY42" s="46">
        <v>1290</v>
      </c>
      <c r="CZ42" s="46">
        <v>1878</v>
      </c>
      <c r="DA42" s="46">
        <v>1687</v>
      </c>
      <c r="DB42" s="46">
        <v>1312</v>
      </c>
      <c r="DC42" s="45"/>
      <c r="DD42" s="45"/>
      <c r="DE42" s="39"/>
    </row>
    <row r="43" spans="1:109" ht="11.1" customHeight="1" x14ac:dyDescent="0.25">
      <c r="A43" s="44" t="s">
        <v>386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  <c r="CT43" s="45"/>
      <c r="CU43" s="45"/>
      <c r="CV43" s="45"/>
      <c r="CW43" s="47">
        <v>49</v>
      </c>
      <c r="CX43" s="45"/>
      <c r="CY43" s="45"/>
      <c r="CZ43" s="45"/>
      <c r="DA43" s="45"/>
      <c r="DB43" s="45"/>
      <c r="DC43" s="45"/>
      <c r="DD43" s="45"/>
      <c r="DE43" s="39"/>
    </row>
    <row r="44" spans="1:109" ht="11.1" customHeight="1" x14ac:dyDescent="0.25">
      <c r="A44" s="44" t="s">
        <v>387</v>
      </c>
      <c r="B44" s="45"/>
      <c r="C44" s="45"/>
      <c r="D44" s="45"/>
      <c r="E44" s="45"/>
      <c r="F44" s="45"/>
      <c r="G44" s="47">
        <v>85</v>
      </c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39"/>
    </row>
    <row r="45" spans="1:109" ht="11.1" customHeight="1" x14ac:dyDescent="0.25">
      <c r="A45" s="44" t="s">
        <v>388</v>
      </c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7">
        <v>875</v>
      </c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5"/>
      <c r="CV45" s="46">
        <v>1107</v>
      </c>
      <c r="CW45" s="45"/>
      <c r="CX45" s="45"/>
      <c r="CY45" s="45"/>
      <c r="CZ45" s="45"/>
      <c r="DA45" s="45"/>
      <c r="DB45" s="45"/>
      <c r="DC45" s="45"/>
      <c r="DD45" s="45"/>
      <c r="DE45" s="39"/>
    </row>
    <row r="46" spans="1:109" s="48" customFormat="1" ht="11.1" customHeight="1" x14ac:dyDescent="0.25">
      <c r="A46" s="44" t="s">
        <v>389</v>
      </c>
      <c r="B46" s="47">
        <v>953</v>
      </c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7">
        <v>86</v>
      </c>
      <c r="S46" s="45"/>
      <c r="T46" s="45"/>
      <c r="U46" s="45"/>
      <c r="V46" s="47">
        <v>144</v>
      </c>
      <c r="W46" s="45"/>
      <c r="X46" s="45"/>
      <c r="Y46" s="47">
        <v>1</v>
      </c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7">
        <v>29</v>
      </c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5"/>
      <c r="CA46" s="45"/>
      <c r="CB46" s="45"/>
      <c r="CC46" s="45"/>
      <c r="CD46" s="47">
        <v>107</v>
      </c>
      <c r="CE46" s="45"/>
      <c r="CF46" s="45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45"/>
      <c r="CS46" s="46">
        <v>1001</v>
      </c>
      <c r="CT46" s="45"/>
      <c r="CU46" s="45"/>
      <c r="CV46" s="45"/>
      <c r="CW46" s="47">
        <v>33</v>
      </c>
      <c r="CX46" s="45"/>
      <c r="CY46" s="45"/>
      <c r="CZ46" s="47">
        <v>7</v>
      </c>
      <c r="DA46" s="45"/>
      <c r="DB46" s="45"/>
      <c r="DC46" s="45"/>
      <c r="DD46" s="45"/>
    </row>
    <row r="47" spans="1:109" s="50" customFormat="1" ht="11.1" customHeight="1" x14ac:dyDescent="0.25">
      <c r="A47" s="44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</row>
    <row r="48" spans="1:109" s="48" customFormat="1" ht="33" customHeight="1" x14ac:dyDescent="0.25">
      <c r="A48" s="41" t="s">
        <v>390</v>
      </c>
      <c r="B48" s="42">
        <v>2158</v>
      </c>
      <c r="C48" s="42">
        <v>8042</v>
      </c>
      <c r="D48" s="42">
        <v>4008</v>
      </c>
      <c r="E48" s="42">
        <v>1627</v>
      </c>
      <c r="F48" s="43">
        <v>359</v>
      </c>
      <c r="G48" s="43">
        <v>860</v>
      </c>
      <c r="H48" s="43">
        <v>240</v>
      </c>
      <c r="I48" s="42">
        <v>4878</v>
      </c>
      <c r="J48" s="42">
        <v>1541</v>
      </c>
      <c r="K48" s="42">
        <v>2368</v>
      </c>
      <c r="L48" s="43">
        <v>0</v>
      </c>
      <c r="M48" s="43">
        <v>0</v>
      </c>
      <c r="N48" s="42">
        <v>1040</v>
      </c>
      <c r="O48" s="43">
        <v>0</v>
      </c>
      <c r="P48" s="42">
        <v>1209</v>
      </c>
      <c r="Q48" s="43">
        <v>0</v>
      </c>
      <c r="R48" s="43">
        <v>548</v>
      </c>
      <c r="S48" s="43">
        <v>471</v>
      </c>
      <c r="T48" s="43">
        <v>629</v>
      </c>
      <c r="U48" s="43">
        <v>466</v>
      </c>
      <c r="V48" s="42">
        <v>1921</v>
      </c>
      <c r="W48" s="43">
        <v>507</v>
      </c>
      <c r="X48" s="43">
        <v>865</v>
      </c>
      <c r="Y48" s="43">
        <v>416</v>
      </c>
      <c r="Z48" s="42">
        <v>1723</v>
      </c>
      <c r="AA48" s="43">
        <v>528</v>
      </c>
      <c r="AB48" s="42">
        <v>1514</v>
      </c>
      <c r="AC48" s="42">
        <v>1362</v>
      </c>
      <c r="AD48" s="43">
        <v>946</v>
      </c>
      <c r="AE48" s="42">
        <v>4471</v>
      </c>
      <c r="AF48" s="43">
        <v>855</v>
      </c>
      <c r="AG48" s="42">
        <v>1000</v>
      </c>
      <c r="AH48" s="43">
        <v>802</v>
      </c>
      <c r="AI48" s="42">
        <v>1683</v>
      </c>
      <c r="AJ48" s="43">
        <v>475</v>
      </c>
      <c r="AK48" s="43">
        <v>753</v>
      </c>
      <c r="AL48" s="43">
        <v>972</v>
      </c>
      <c r="AM48" s="43">
        <v>644</v>
      </c>
      <c r="AN48" s="43">
        <v>756</v>
      </c>
      <c r="AO48" s="43">
        <v>364</v>
      </c>
      <c r="AP48" s="43">
        <v>734</v>
      </c>
      <c r="AQ48" s="42">
        <v>1061</v>
      </c>
      <c r="AR48" s="43">
        <v>218</v>
      </c>
      <c r="AS48" s="43">
        <v>169</v>
      </c>
      <c r="AT48" s="43">
        <v>230</v>
      </c>
      <c r="AU48" s="43">
        <v>91</v>
      </c>
      <c r="AV48" s="43">
        <v>0</v>
      </c>
      <c r="AW48" s="43">
        <v>53</v>
      </c>
      <c r="AX48" s="43">
        <v>168</v>
      </c>
      <c r="AY48" s="43">
        <v>0</v>
      </c>
      <c r="AZ48" s="43">
        <v>0</v>
      </c>
      <c r="BA48" s="43">
        <v>0</v>
      </c>
      <c r="BB48" s="43">
        <v>0</v>
      </c>
      <c r="BC48" s="43">
        <v>0</v>
      </c>
      <c r="BD48" s="43">
        <v>0</v>
      </c>
      <c r="BE48" s="43">
        <v>0</v>
      </c>
      <c r="BF48" s="43">
        <v>0</v>
      </c>
      <c r="BG48" s="43">
        <v>0</v>
      </c>
      <c r="BH48" s="43">
        <v>0</v>
      </c>
      <c r="BI48" s="43">
        <v>0</v>
      </c>
      <c r="BJ48" s="43">
        <v>0</v>
      </c>
      <c r="BK48" s="43">
        <v>0</v>
      </c>
      <c r="BL48" s="43">
        <v>0</v>
      </c>
      <c r="BM48" s="43">
        <v>0</v>
      </c>
      <c r="BN48" s="43">
        <v>0</v>
      </c>
      <c r="BO48" s="43">
        <v>0</v>
      </c>
      <c r="BP48" s="43">
        <v>0</v>
      </c>
      <c r="BQ48" s="43">
        <v>0</v>
      </c>
      <c r="BR48" s="43">
        <v>0</v>
      </c>
      <c r="BS48" s="43">
        <v>0</v>
      </c>
      <c r="BT48" s="43">
        <v>0</v>
      </c>
      <c r="BU48" s="43">
        <v>0</v>
      </c>
      <c r="BV48" s="43">
        <v>0</v>
      </c>
      <c r="BW48" s="43">
        <v>0</v>
      </c>
      <c r="BX48" s="43">
        <v>0</v>
      </c>
      <c r="BY48" s="43">
        <v>0</v>
      </c>
      <c r="BZ48" s="43">
        <v>0</v>
      </c>
      <c r="CA48" s="43">
        <v>0</v>
      </c>
      <c r="CB48" s="43">
        <v>0</v>
      </c>
      <c r="CC48" s="43">
        <v>0</v>
      </c>
      <c r="CD48" s="42">
        <v>2798</v>
      </c>
      <c r="CE48" s="42">
        <v>2700</v>
      </c>
      <c r="CF48" s="43">
        <v>0</v>
      </c>
      <c r="CG48" s="42">
        <v>6149</v>
      </c>
      <c r="CH48" s="42">
        <v>3478</v>
      </c>
      <c r="CI48" s="43">
        <v>0</v>
      </c>
      <c r="CJ48" s="43">
        <v>93</v>
      </c>
      <c r="CK48" s="43">
        <v>240</v>
      </c>
      <c r="CL48" s="43">
        <v>141</v>
      </c>
      <c r="CM48" s="43">
        <v>0</v>
      </c>
      <c r="CN48" s="43">
        <v>610</v>
      </c>
      <c r="CO48" s="43">
        <v>0</v>
      </c>
      <c r="CP48" s="43">
        <v>0</v>
      </c>
      <c r="CQ48" s="43">
        <v>0</v>
      </c>
      <c r="CR48" s="42">
        <v>2093</v>
      </c>
      <c r="CS48" s="42">
        <v>4959</v>
      </c>
      <c r="CT48" s="42">
        <v>6433</v>
      </c>
      <c r="CU48" s="43">
        <v>0</v>
      </c>
      <c r="CV48" s="42">
        <v>7732</v>
      </c>
      <c r="CW48" s="42">
        <v>6204</v>
      </c>
      <c r="CX48" s="42">
        <v>1523</v>
      </c>
      <c r="CY48" s="42">
        <v>2569</v>
      </c>
      <c r="CZ48" s="42">
        <v>3064</v>
      </c>
      <c r="DA48" s="42">
        <v>2937</v>
      </c>
      <c r="DB48" s="42">
        <v>3285</v>
      </c>
      <c r="DC48" s="43">
        <v>919</v>
      </c>
      <c r="DD48" s="42">
        <v>4839</v>
      </c>
    </row>
    <row r="49" spans="1:109" ht="44.1" customHeight="1" x14ac:dyDescent="0.25">
      <c r="A49" s="44" t="s">
        <v>348</v>
      </c>
      <c r="B49" s="45"/>
      <c r="C49" s="45"/>
      <c r="D49" s="45"/>
      <c r="E49" s="45"/>
      <c r="F49" s="47">
        <v>43</v>
      </c>
      <c r="G49" s="45"/>
      <c r="H49" s="45"/>
      <c r="I49" s="47">
        <v>76</v>
      </c>
      <c r="J49" s="46">
        <v>1178</v>
      </c>
      <c r="K49" s="45"/>
      <c r="L49" s="45"/>
      <c r="M49" s="45"/>
      <c r="N49" s="45"/>
      <c r="O49" s="45"/>
      <c r="P49" s="47">
        <v>39</v>
      </c>
      <c r="Q49" s="45"/>
      <c r="R49" s="47">
        <v>15</v>
      </c>
      <c r="S49" s="47">
        <v>10</v>
      </c>
      <c r="T49" s="47">
        <v>1</v>
      </c>
      <c r="U49" s="47">
        <v>61</v>
      </c>
      <c r="V49" s="47">
        <v>310</v>
      </c>
      <c r="W49" s="47">
        <v>49</v>
      </c>
      <c r="X49" s="45"/>
      <c r="Y49" s="47">
        <v>4</v>
      </c>
      <c r="Z49" s="47">
        <v>126</v>
      </c>
      <c r="AA49" s="47">
        <v>24</v>
      </c>
      <c r="AB49" s="47">
        <v>103</v>
      </c>
      <c r="AC49" s="47">
        <v>6</v>
      </c>
      <c r="AD49" s="47">
        <v>97</v>
      </c>
      <c r="AE49" s="47">
        <v>75</v>
      </c>
      <c r="AF49" s="47">
        <v>14</v>
      </c>
      <c r="AG49" s="47">
        <v>1</v>
      </c>
      <c r="AH49" s="47">
        <v>29</v>
      </c>
      <c r="AI49" s="47">
        <v>40</v>
      </c>
      <c r="AJ49" s="47">
        <v>6</v>
      </c>
      <c r="AK49" s="47">
        <v>117</v>
      </c>
      <c r="AL49" s="47">
        <v>3</v>
      </c>
      <c r="AM49" s="47">
        <v>21</v>
      </c>
      <c r="AN49" s="47">
        <v>29</v>
      </c>
      <c r="AO49" s="47">
        <v>4</v>
      </c>
      <c r="AP49" s="45"/>
      <c r="AQ49" s="47">
        <v>199</v>
      </c>
      <c r="AR49" s="45"/>
      <c r="AS49" s="47">
        <v>13</v>
      </c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7">
        <v>450</v>
      </c>
      <c r="CE49" s="45"/>
      <c r="CF49" s="45"/>
      <c r="CG49" s="47">
        <v>329</v>
      </c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7">
        <v>885</v>
      </c>
      <c r="CT49" s="46">
        <v>6433</v>
      </c>
      <c r="CU49" s="45"/>
      <c r="CV49" s="47">
        <v>48</v>
      </c>
      <c r="CW49" s="45"/>
      <c r="CX49" s="47">
        <v>108</v>
      </c>
      <c r="CY49" s="47">
        <v>398</v>
      </c>
      <c r="CZ49" s="47">
        <v>381</v>
      </c>
      <c r="DA49" s="47">
        <v>86</v>
      </c>
      <c r="DB49" s="47">
        <v>392</v>
      </c>
      <c r="DC49" s="47">
        <v>149</v>
      </c>
      <c r="DD49" s="45"/>
      <c r="DE49" s="39"/>
    </row>
    <row r="50" spans="1:109" ht="21.95" customHeight="1" x14ac:dyDescent="0.25">
      <c r="A50" s="44" t="s">
        <v>349</v>
      </c>
      <c r="B50" s="45"/>
      <c r="C50" s="45"/>
      <c r="D50" s="45"/>
      <c r="E50" s="45"/>
      <c r="F50" s="45"/>
      <c r="G50" s="45"/>
      <c r="H50" s="45"/>
      <c r="I50" s="45"/>
      <c r="J50" s="47">
        <v>363</v>
      </c>
      <c r="K50" s="45"/>
      <c r="L50" s="45"/>
      <c r="M50" s="45"/>
      <c r="N50" s="45"/>
      <c r="O50" s="45"/>
      <c r="P50" s="47">
        <v>49</v>
      </c>
      <c r="Q50" s="45"/>
      <c r="R50" s="47">
        <v>28</v>
      </c>
      <c r="S50" s="47">
        <v>43</v>
      </c>
      <c r="T50" s="47">
        <v>23</v>
      </c>
      <c r="U50" s="45"/>
      <c r="V50" s="45"/>
      <c r="W50" s="45"/>
      <c r="X50" s="45"/>
      <c r="Y50" s="47">
        <v>4</v>
      </c>
      <c r="Z50" s="45"/>
      <c r="AA50" s="45"/>
      <c r="AB50" s="45"/>
      <c r="AC50" s="47">
        <v>5</v>
      </c>
      <c r="AD50" s="45"/>
      <c r="AE50" s="45"/>
      <c r="AF50" s="45"/>
      <c r="AG50" s="47">
        <v>31</v>
      </c>
      <c r="AH50" s="45"/>
      <c r="AI50" s="47">
        <v>1</v>
      </c>
      <c r="AJ50" s="45"/>
      <c r="AK50" s="45"/>
      <c r="AL50" s="47">
        <v>24</v>
      </c>
      <c r="AM50" s="47">
        <v>11</v>
      </c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7">
        <v>168</v>
      </c>
      <c r="CE50" s="45"/>
      <c r="CF50" s="45"/>
      <c r="CG50" s="47">
        <v>104</v>
      </c>
      <c r="CH50" s="45"/>
      <c r="CI50" s="45"/>
      <c r="CJ50" s="45"/>
      <c r="CK50" s="45"/>
      <c r="CL50" s="45"/>
      <c r="CM50" s="45"/>
      <c r="CN50" s="45"/>
      <c r="CO50" s="45"/>
      <c r="CP50" s="45"/>
      <c r="CQ50" s="45"/>
      <c r="CR50" s="45"/>
      <c r="CS50" s="47">
        <v>112</v>
      </c>
      <c r="CT50" s="45"/>
      <c r="CU50" s="45"/>
      <c r="CV50" s="45"/>
      <c r="CW50" s="45"/>
      <c r="CX50" s="45"/>
      <c r="CY50" s="47">
        <v>119</v>
      </c>
      <c r="CZ50" s="45"/>
      <c r="DA50" s="47">
        <v>225</v>
      </c>
      <c r="DB50" s="47">
        <v>247</v>
      </c>
      <c r="DC50" s="45"/>
      <c r="DD50" s="45"/>
      <c r="DE50" s="39"/>
    </row>
    <row r="51" spans="1:109" ht="21.95" customHeight="1" x14ac:dyDescent="0.25">
      <c r="A51" s="44" t="s">
        <v>350</v>
      </c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7">
        <v>168</v>
      </c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  <c r="BZ51" s="45"/>
      <c r="CA51" s="45"/>
      <c r="CB51" s="45"/>
      <c r="CC51" s="45"/>
      <c r="CD51" s="45"/>
      <c r="CE51" s="45"/>
      <c r="CF51" s="45"/>
      <c r="CG51" s="45"/>
      <c r="CH51" s="45"/>
      <c r="CI51" s="45"/>
      <c r="CJ51" s="47">
        <v>93</v>
      </c>
      <c r="CK51" s="47">
        <v>90</v>
      </c>
      <c r="CL51" s="47">
        <v>141</v>
      </c>
      <c r="CM51" s="45"/>
      <c r="CN51" s="45"/>
      <c r="CO51" s="45"/>
      <c r="CP51" s="45"/>
      <c r="CQ51" s="45"/>
      <c r="CR51" s="45"/>
      <c r="CS51" s="47">
        <v>840</v>
      </c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39"/>
    </row>
    <row r="52" spans="1:109" ht="11.1" customHeight="1" x14ac:dyDescent="0.25">
      <c r="A52" s="44" t="s">
        <v>351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39"/>
    </row>
    <row r="53" spans="1:109" ht="11.1" customHeight="1" x14ac:dyDescent="0.25">
      <c r="A53" s="44" t="s">
        <v>352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39"/>
    </row>
    <row r="54" spans="1:109" ht="11.1" customHeight="1" x14ac:dyDescent="0.25">
      <c r="A54" s="44" t="s">
        <v>353</v>
      </c>
      <c r="B54" s="47">
        <v>64</v>
      </c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7">
        <v>557</v>
      </c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  <c r="CT54" s="45"/>
      <c r="CU54" s="45"/>
      <c r="CV54" s="45"/>
      <c r="CW54" s="45"/>
      <c r="CX54" s="45"/>
      <c r="CY54" s="45"/>
      <c r="CZ54" s="45"/>
      <c r="DA54" s="45"/>
      <c r="DB54" s="45"/>
      <c r="DC54" s="45"/>
      <c r="DD54" s="45"/>
      <c r="DE54" s="39"/>
    </row>
    <row r="55" spans="1:109" ht="11.1" customHeight="1" x14ac:dyDescent="0.25">
      <c r="A55" s="44" t="s">
        <v>354</v>
      </c>
      <c r="B55" s="47">
        <v>311</v>
      </c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  <c r="CB55" s="45"/>
      <c r="CC55" s="45"/>
      <c r="CD55" s="45"/>
      <c r="CE55" s="45"/>
      <c r="CF55" s="45"/>
      <c r="CG55" s="45"/>
      <c r="CH55" s="47">
        <v>26</v>
      </c>
      <c r="CI55" s="45"/>
      <c r="CJ55" s="45"/>
      <c r="CK55" s="45"/>
      <c r="CL55" s="45"/>
      <c r="CM55" s="45"/>
      <c r="CN55" s="45"/>
      <c r="CO55" s="45"/>
      <c r="CP55" s="45"/>
      <c r="CQ55" s="45"/>
      <c r="CR55" s="45"/>
      <c r="CS55" s="45"/>
      <c r="CT55" s="45"/>
      <c r="CU55" s="45"/>
      <c r="CV55" s="45"/>
      <c r="CW55" s="45"/>
      <c r="CX55" s="45"/>
      <c r="CY55" s="45"/>
      <c r="CZ55" s="45"/>
      <c r="DA55" s="45"/>
      <c r="DB55" s="45"/>
      <c r="DC55" s="45"/>
      <c r="DD55" s="45"/>
      <c r="DE55" s="39"/>
    </row>
    <row r="56" spans="1:109" ht="11.1" customHeight="1" x14ac:dyDescent="0.25">
      <c r="A56" s="44" t="s">
        <v>355</v>
      </c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5"/>
      <c r="CH56" s="45"/>
      <c r="CI56" s="45"/>
      <c r="CJ56" s="45"/>
      <c r="CK56" s="45"/>
      <c r="CL56" s="45"/>
      <c r="CM56" s="45"/>
      <c r="CN56" s="45"/>
      <c r="CO56" s="45"/>
      <c r="CP56" s="45"/>
      <c r="CQ56" s="45"/>
      <c r="CR56" s="45"/>
      <c r="CS56" s="45"/>
      <c r="CT56" s="45"/>
      <c r="CU56" s="45"/>
      <c r="CV56" s="45"/>
      <c r="CW56" s="45"/>
      <c r="CX56" s="45"/>
      <c r="CY56" s="45"/>
      <c r="CZ56" s="45"/>
      <c r="DA56" s="45"/>
      <c r="DB56" s="45"/>
      <c r="DC56" s="45"/>
      <c r="DD56" s="45"/>
      <c r="DE56" s="39"/>
    </row>
    <row r="57" spans="1:109" ht="11.1" customHeight="1" x14ac:dyDescent="0.25">
      <c r="A57" s="44" t="s">
        <v>356</v>
      </c>
      <c r="B57" s="45"/>
      <c r="C57" s="45"/>
      <c r="D57" s="45"/>
      <c r="E57" s="46">
        <v>1627</v>
      </c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M57" s="45"/>
      <c r="BN57" s="45"/>
      <c r="BO57" s="45"/>
      <c r="BP57" s="45"/>
      <c r="BQ57" s="45"/>
      <c r="BR57" s="45"/>
      <c r="BS57" s="45"/>
      <c r="BT57" s="45"/>
      <c r="BU57" s="45"/>
      <c r="BV57" s="45"/>
      <c r="BW57" s="45"/>
      <c r="BX57" s="45"/>
      <c r="BY57" s="45"/>
      <c r="BZ57" s="45"/>
      <c r="CA57" s="45"/>
      <c r="CB57" s="45"/>
      <c r="CC57" s="45"/>
      <c r="CD57" s="45"/>
      <c r="CE57" s="45"/>
      <c r="CF57" s="45"/>
      <c r="CG57" s="45"/>
      <c r="CH57" s="45"/>
      <c r="CI57" s="45"/>
      <c r="CJ57" s="45"/>
      <c r="CK57" s="45"/>
      <c r="CL57" s="45"/>
      <c r="CM57" s="45"/>
      <c r="CN57" s="45"/>
      <c r="CO57" s="45"/>
      <c r="CP57" s="45"/>
      <c r="CQ57" s="45"/>
      <c r="CR57" s="45"/>
      <c r="CS57" s="45"/>
      <c r="CT57" s="45"/>
      <c r="CU57" s="45"/>
      <c r="CV57" s="45"/>
      <c r="CW57" s="45"/>
      <c r="CX57" s="45"/>
      <c r="CY57" s="45"/>
      <c r="CZ57" s="45"/>
      <c r="DA57" s="45"/>
      <c r="DB57" s="45"/>
      <c r="DC57" s="45"/>
      <c r="DD57" s="45"/>
      <c r="DE57" s="39"/>
    </row>
    <row r="58" spans="1:109" ht="11.1" customHeight="1" x14ac:dyDescent="0.25">
      <c r="A58" s="44" t="s">
        <v>357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  <c r="BK58" s="45"/>
      <c r="BL58" s="45"/>
      <c r="BM58" s="45"/>
      <c r="BN58" s="45"/>
      <c r="BO58" s="45"/>
      <c r="BP58" s="45"/>
      <c r="BQ58" s="45"/>
      <c r="BR58" s="45"/>
      <c r="BS58" s="45"/>
      <c r="BT58" s="45"/>
      <c r="BU58" s="45"/>
      <c r="BV58" s="45"/>
      <c r="BW58" s="45"/>
      <c r="BX58" s="45"/>
      <c r="BY58" s="45"/>
      <c r="BZ58" s="45"/>
      <c r="CA58" s="45"/>
      <c r="CB58" s="45"/>
      <c r="CC58" s="45"/>
      <c r="CD58" s="45"/>
      <c r="CE58" s="45"/>
      <c r="CF58" s="45"/>
      <c r="CG58" s="45"/>
      <c r="CH58" s="47">
        <v>474</v>
      </c>
      <c r="CI58" s="45"/>
      <c r="CJ58" s="45"/>
      <c r="CK58" s="45"/>
      <c r="CL58" s="45"/>
      <c r="CM58" s="45"/>
      <c r="CN58" s="45"/>
      <c r="CO58" s="45"/>
      <c r="CP58" s="45"/>
      <c r="CQ58" s="45"/>
      <c r="CR58" s="45"/>
      <c r="CS58" s="45"/>
      <c r="CT58" s="45"/>
      <c r="CU58" s="45"/>
      <c r="CV58" s="45"/>
      <c r="CW58" s="45"/>
      <c r="CX58" s="45"/>
      <c r="CY58" s="45"/>
      <c r="CZ58" s="45"/>
      <c r="DA58" s="45"/>
      <c r="DB58" s="45"/>
      <c r="DC58" s="45"/>
      <c r="DD58" s="45"/>
      <c r="DE58" s="39"/>
    </row>
    <row r="59" spans="1:109" ht="11.1" customHeight="1" x14ac:dyDescent="0.25">
      <c r="A59" s="44" t="s">
        <v>358</v>
      </c>
      <c r="B59" s="45"/>
      <c r="C59" s="47">
        <v>174</v>
      </c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5"/>
      <c r="BD59" s="45"/>
      <c r="BE59" s="45"/>
      <c r="BF59" s="45"/>
      <c r="BG59" s="45"/>
      <c r="BH59" s="45"/>
      <c r="BI59" s="45"/>
      <c r="BJ59" s="45"/>
      <c r="BK59" s="45"/>
      <c r="BL59" s="45"/>
      <c r="BM59" s="45"/>
      <c r="BN59" s="45"/>
      <c r="BO59" s="45"/>
      <c r="BP59" s="45"/>
      <c r="BQ59" s="45"/>
      <c r="BR59" s="45"/>
      <c r="BS59" s="45"/>
      <c r="BT59" s="45"/>
      <c r="BU59" s="45"/>
      <c r="BV59" s="45"/>
      <c r="BW59" s="45"/>
      <c r="BX59" s="45"/>
      <c r="BY59" s="45"/>
      <c r="BZ59" s="45"/>
      <c r="CA59" s="45"/>
      <c r="CB59" s="45"/>
      <c r="CC59" s="45"/>
      <c r="CD59" s="45"/>
      <c r="CE59" s="45"/>
      <c r="CF59" s="45"/>
      <c r="CG59" s="45"/>
      <c r="CH59" s="45"/>
      <c r="CI59" s="45"/>
      <c r="CJ59" s="45"/>
      <c r="CK59" s="45"/>
      <c r="CL59" s="45"/>
      <c r="CM59" s="45"/>
      <c r="CN59" s="45"/>
      <c r="CO59" s="45"/>
      <c r="CP59" s="45"/>
      <c r="CQ59" s="45"/>
      <c r="CR59" s="45"/>
      <c r="CS59" s="45"/>
      <c r="CT59" s="45"/>
      <c r="CU59" s="45"/>
      <c r="CV59" s="45"/>
      <c r="CW59" s="45"/>
      <c r="CX59" s="45"/>
      <c r="CY59" s="45"/>
      <c r="CZ59" s="45"/>
      <c r="DA59" s="45"/>
      <c r="DB59" s="45"/>
      <c r="DC59" s="45"/>
      <c r="DD59" s="45"/>
      <c r="DE59" s="39"/>
    </row>
    <row r="60" spans="1:109" ht="11.1" customHeight="1" x14ac:dyDescent="0.25">
      <c r="A60" s="44" t="s">
        <v>359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  <c r="CB60" s="45"/>
      <c r="CC60" s="45"/>
      <c r="CD60" s="45"/>
      <c r="CE60" s="45"/>
      <c r="CF60" s="45"/>
      <c r="CG60" s="45"/>
      <c r="CH60" s="45"/>
      <c r="CI60" s="45"/>
      <c r="CJ60" s="45"/>
      <c r="CK60" s="45"/>
      <c r="CL60" s="45"/>
      <c r="CM60" s="45"/>
      <c r="CN60" s="45"/>
      <c r="CO60" s="45"/>
      <c r="CP60" s="45"/>
      <c r="CQ60" s="45"/>
      <c r="CR60" s="45"/>
      <c r="CS60" s="45"/>
      <c r="CT60" s="45"/>
      <c r="CU60" s="45"/>
      <c r="CV60" s="45"/>
      <c r="CW60" s="45"/>
      <c r="CX60" s="45"/>
      <c r="CY60" s="45"/>
      <c r="CZ60" s="45"/>
      <c r="DA60" s="45"/>
      <c r="DB60" s="45"/>
      <c r="DC60" s="45"/>
      <c r="DD60" s="45"/>
      <c r="DE60" s="39"/>
    </row>
    <row r="61" spans="1:109" ht="11.1" customHeight="1" x14ac:dyDescent="0.25">
      <c r="A61" s="44" t="s">
        <v>360</v>
      </c>
      <c r="B61" s="45"/>
      <c r="C61" s="45"/>
      <c r="D61" s="45"/>
      <c r="E61" s="45"/>
      <c r="F61" s="45"/>
      <c r="G61" s="45"/>
      <c r="H61" s="45"/>
      <c r="I61" s="47">
        <v>406</v>
      </c>
      <c r="J61" s="45"/>
      <c r="K61" s="47">
        <v>197</v>
      </c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  <c r="BR61" s="45"/>
      <c r="BS61" s="45"/>
      <c r="BT61" s="45"/>
      <c r="BU61" s="45"/>
      <c r="BV61" s="45"/>
      <c r="BW61" s="45"/>
      <c r="BX61" s="45"/>
      <c r="BY61" s="45"/>
      <c r="BZ61" s="45"/>
      <c r="CA61" s="45"/>
      <c r="CB61" s="45"/>
      <c r="CC61" s="45"/>
      <c r="CD61" s="45"/>
      <c r="CE61" s="45"/>
      <c r="CF61" s="45"/>
      <c r="CG61" s="45"/>
      <c r="CH61" s="47">
        <v>115</v>
      </c>
      <c r="CI61" s="45"/>
      <c r="CJ61" s="45"/>
      <c r="CK61" s="45"/>
      <c r="CL61" s="45"/>
      <c r="CM61" s="45"/>
      <c r="CN61" s="45"/>
      <c r="CO61" s="45"/>
      <c r="CP61" s="45"/>
      <c r="CQ61" s="45"/>
      <c r="CR61" s="45"/>
      <c r="CS61" s="45"/>
      <c r="CT61" s="45"/>
      <c r="CU61" s="45"/>
      <c r="CV61" s="45"/>
      <c r="CW61" s="45"/>
      <c r="CX61" s="45"/>
      <c r="CY61" s="45"/>
      <c r="CZ61" s="45"/>
      <c r="DA61" s="45"/>
      <c r="DB61" s="45"/>
      <c r="DC61" s="45"/>
      <c r="DD61" s="45"/>
      <c r="DE61" s="39"/>
    </row>
    <row r="62" spans="1:109" ht="11.1" customHeight="1" x14ac:dyDescent="0.25">
      <c r="A62" s="44" t="s">
        <v>361</v>
      </c>
      <c r="B62" s="45"/>
      <c r="C62" s="45"/>
      <c r="D62" s="45"/>
      <c r="E62" s="45"/>
      <c r="F62" s="45"/>
      <c r="G62" s="45"/>
      <c r="H62" s="45"/>
      <c r="I62" s="47">
        <v>229</v>
      </c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5"/>
      <c r="BS62" s="45"/>
      <c r="BT62" s="45"/>
      <c r="BU62" s="45"/>
      <c r="BV62" s="45"/>
      <c r="BW62" s="45"/>
      <c r="BX62" s="45"/>
      <c r="BY62" s="45"/>
      <c r="BZ62" s="45"/>
      <c r="CA62" s="45"/>
      <c r="CB62" s="45"/>
      <c r="CC62" s="45"/>
      <c r="CD62" s="45"/>
      <c r="CE62" s="45"/>
      <c r="CF62" s="45"/>
      <c r="CG62" s="45"/>
      <c r="CH62" s="47">
        <v>95</v>
      </c>
      <c r="CI62" s="45"/>
      <c r="CJ62" s="45"/>
      <c r="CK62" s="45"/>
      <c r="CL62" s="45"/>
      <c r="CM62" s="45"/>
      <c r="CN62" s="45"/>
      <c r="CO62" s="45"/>
      <c r="CP62" s="45"/>
      <c r="CQ62" s="45"/>
      <c r="CR62" s="45"/>
      <c r="CS62" s="45"/>
      <c r="CT62" s="45"/>
      <c r="CU62" s="45"/>
      <c r="CV62" s="45"/>
      <c r="CW62" s="45"/>
      <c r="CX62" s="45"/>
      <c r="CY62" s="45"/>
      <c r="CZ62" s="45"/>
      <c r="DA62" s="45"/>
      <c r="DB62" s="45"/>
      <c r="DC62" s="45"/>
      <c r="DD62" s="45"/>
      <c r="DE62" s="39"/>
    </row>
    <row r="63" spans="1:109" ht="11.1" customHeight="1" x14ac:dyDescent="0.25">
      <c r="A63" s="44" t="s">
        <v>362</v>
      </c>
      <c r="B63" s="45"/>
      <c r="C63" s="45"/>
      <c r="D63" s="45"/>
      <c r="E63" s="45"/>
      <c r="F63" s="45"/>
      <c r="G63" s="45"/>
      <c r="H63" s="47">
        <v>240</v>
      </c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7">
        <v>38</v>
      </c>
      <c r="W63" s="45"/>
      <c r="X63" s="47">
        <v>1</v>
      </c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7">
        <v>2</v>
      </c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45"/>
      <c r="CK63" s="45"/>
      <c r="CL63" s="45"/>
      <c r="CM63" s="45"/>
      <c r="CN63" s="45"/>
      <c r="CO63" s="45"/>
      <c r="CP63" s="45"/>
      <c r="CQ63" s="45"/>
      <c r="CR63" s="45"/>
      <c r="CS63" s="45"/>
      <c r="CT63" s="45"/>
      <c r="CU63" s="45"/>
      <c r="CV63" s="45"/>
      <c r="CW63" s="45"/>
      <c r="CX63" s="45"/>
      <c r="CY63" s="45"/>
      <c r="CZ63" s="45"/>
      <c r="DA63" s="45"/>
      <c r="DB63" s="45"/>
      <c r="DC63" s="45"/>
      <c r="DD63" s="45"/>
      <c r="DE63" s="39"/>
    </row>
    <row r="64" spans="1:109" ht="11.1" customHeight="1" x14ac:dyDescent="0.25">
      <c r="A64" s="44" t="s">
        <v>363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7">
        <v>1</v>
      </c>
      <c r="AC64" s="47">
        <v>1</v>
      </c>
      <c r="AD64" s="45"/>
      <c r="AE64" s="47">
        <v>27</v>
      </c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5"/>
      <c r="CA64" s="45"/>
      <c r="CB64" s="45"/>
      <c r="CC64" s="45"/>
      <c r="CD64" s="45"/>
      <c r="CE64" s="45"/>
      <c r="CF64" s="45"/>
      <c r="CG64" s="45"/>
      <c r="CH64" s="45"/>
      <c r="CI64" s="45"/>
      <c r="CJ64" s="45"/>
      <c r="CK64" s="45"/>
      <c r="CL64" s="45"/>
      <c r="CM64" s="45"/>
      <c r="CN64" s="45"/>
      <c r="CO64" s="45"/>
      <c r="CP64" s="45"/>
      <c r="CQ64" s="45"/>
      <c r="CR64" s="45"/>
      <c r="CS64" s="45"/>
      <c r="CT64" s="45"/>
      <c r="CU64" s="45"/>
      <c r="CV64" s="47">
        <v>42</v>
      </c>
      <c r="CW64" s="47">
        <v>277</v>
      </c>
      <c r="CX64" s="45"/>
      <c r="CY64" s="45"/>
      <c r="CZ64" s="45"/>
      <c r="DA64" s="47">
        <v>206</v>
      </c>
      <c r="DB64" s="45"/>
      <c r="DC64" s="45"/>
      <c r="DD64" s="45"/>
      <c r="DE64" s="39"/>
    </row>
    <row r="65" spans="1:109" ht="11.1" customHeight="1" x14ac:dyDescent="0.25">
      <c r="A65" s="44" t="s">
        <v>364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  <c r="CB65" s="45"/>
      <c r="CC65" s="45"/>
      <c r="CD65" s="45"/>
      <c r="CE65" s="45"/>
      <c r="CF65" s="45"/>
      <c r="CG65" s="45"/>
      <c r="CH65" s="45"/>
      <c r="CI65" s="45"/>
      <c r="CJ65" s="45"/>
      <c r="CK65" s="45"/>
      <c r="CL65" s="45"/>
      <c r="CM65" s="45"/>
      <c r="CN65" s="45"/>
      <c r="CO65" s="45"/>
      <c r="CP65" s="45"/>
      <c r="CQ65" s="4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39"/>
    </row>
    <row r="66" spans="1:109" ht="11.1" customHeight="1" x14ac:dyDescent="0.25">
      <c r="A66" s="44" t="s">
        <v>365</v>
      </c>
      <c r="B66" s="47">
        <v>146</v>
      </c>
      <c r="C66" s="45"/>
      <c r="D66" s="45"/>
      <c r="E66" s="45"/>
      <c r="F66" s="45"/>
      <c r="G66" s="45"/>
      <c r="H66" s="45"/>
      <c r="I66" s="47">
        <v>916</v>
      </c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7">
        <v>230</v>
      </c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5"/>
      <c r="BX66" s="45"/>
      <c r="BY66" s="45"/>
      <c r="BZ66" s="45"/>
      <c r="CA66" s="45"/>
      <c r="CB66" s="45"/>
      <c r="CC66" s="45"/>
      <c r="CD66" s="45"/>
      <c r="CE66" s="45"/>
      <c r="CF66" s="45"/>
      <c r="CG66" s="47">
        <v>255</v>
      </c>
      <c r="CH66" s="45"/>
      <c r="CI66" s="45"/>
      <c r="CJ66" s="45"/>
      <c r="CK66" s="45"/>
      <c r="CL66" s="45"/>
      <c r="CM66" s="45"/>
      <c r="CN66" s="47">
        <v>610</v>
      </c>
      <c r="CO66" s="45"/>
      <c r="CP66" s="45"/>
      <c r="CQ66" s="45"/>
      <c r="CR66" s="46">
        <v>2093</v>
      </c>
      <c r="CS66" s="47">
        <v>560</v>
      </c>
      <c r="CT66" s="45"/>
      <c r="CU66" s="45"/>
      <c r="CV66" s="45"/>
      <c r="CW66" s="47">
        <v>170</v>
      </c>
      <c r="CX66" s="45"/>
      <c r="CY66" s="45"/>
      <c r="CZ66" s="45"/>
      <c r="DA66" s="45"/>
      <c r="DB66" s="45"/>
      <c r="DC66" s="45"/>
      <c r="DD66" s="45"/>
      <c r="DE66" s="39"/>
    </row>
    <row r="67" spans="1:109" ht="11.1" customHeight="1" x14ac:dyDescent="0.25">
      <c r="A67" s="44" t="s">
        <v>366</v>
      </c>
      <c r="B67" s="47">
        <v>274</v>
      </c>
      <c r="C67" s="45"/>
      <c r="D67" s="45"/>
      <c r="E67" s="45"/>
      <c r="F67" s="47">
        <v>12</v>
      </c>
      <c r="G67" s="45"/>
      <c r="H67" s="45"/>
      <c r="I67" s="45"/>
      <c r="J67" s="45"/>
      <c r="K67" s="47">
        <v>420</v>
      </c>
      <c r="L67" s="45"/>
      <c r="M67" s="45"/>
      <c r="N67" s="47">
        <v>61</v>
      </c>
      <c r="O67" s="45"/>
      <c r="P67" s="45"/>
      <c r="Q67" s="45"/>
      <c r="R67" s="47">
        <v>79</v>
      </c>
      <c r="S67" s="47">
        <v>46</v>
      </c>
      <c r="T67" s="45"/>
      <c r="U67" s="45"/>
      <c r="V67" s="47">
        <v>258</v>
      </c>
      <c r="W67" s="45"/>
      <c r="X67" s="47">
        <v>97</v>
      </c>
      <c r="Y67" s="47">
        <v>85</v>
      </c>
      <c r="Z67" s="47">
        <v>533</v>
      </c>
      <c r="AA67" s="47">
        <v>168</v>
      </c>
      <c r="AB67" s="45"/>
      <c r="AC67" s="45"/>
      <c r="AD67" s="47">
        <v>21</v>
      </c>
      <c r="AE67" s="47">
        <v>2</v>
      </c>
      <c r="AF67" s="45"/>
      <c r="AG67" s="47">
        <v>66</v>
      </c>
      <c r="AH67" s="47">
        <v>75</v>
      </c>
      <c r="AI67" s="45"/>
      <c r="AJ67" s="47">
        <v>211</v>
      </c>
      <c r="AK67" s="47">
        <v>131</v>
      </c>
      <c r="AL67" s="47">
        <v>105</v>
      </c>
      <c r="AM67" s="45"/>
      <c r="AN67" s="47">
        <v>38</v>
      </c>
      <c r="AO67" s="47">
        <v>96</v>
      </c>
      <c r="AP67" s="47">
        <v>135</v>
      </c>
      <c r="AQ67" s="45"/>
      <c r="AR67" s="47">
        <v>87</v>
      </c>
      <c r="AS67" s="47">
        <v>70</v>
      </c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BM67" s="45"/>
      <c r="BN67" s="45"/>
      <c r="BO67" s="45"/>
      <c r="BP67" s="45"/>
      <c r="BQ67" s="45"/>
      <c r="BR67" s="45"/>
      <c r="BS67" s="45"/>
      <c r="BT67" s="45"/>
      <c r="BU67" s="45"/>
      <c r="BV67" s="45"/>
      <c r="BW67" s="45"/>
      <c r="BX67" s="45"/>
      <c r="BY67" s="45"/>
      <c r="BZ67" s="45"/>
      <c r="CA67" s="45"/>
      <c r="CB67" s="45"/>
      <c r="CC67" s="45"/>
      <c r="CD67" s="46">
        <v>1663</v>
      </c>
      <c r="CE67" s="45"/>
      <c r="CF67" s="45"/>
      <c r="CG67" s="47">
        <v>141</v>
      </c>
      <c r="CH67" s="47">
        <v>132</v>
      </c>
      <c r="CI67" s="45"/>
      <c r="CJ67" s="45"/>
      <c r="CK67" s="45"/>
      <c r="CL67" s="45"/>
      <c r="CM67" s="45"/>
      <c r="CN67" s="45"/>
      <c r="CO67" s="45"/>
      <c r="CP67" s="45"/>
      <c r="CQ67" s="45"/>
      <c r="CR67" s="45"/>
      <c r="CS67" s="47">
        <v>124</v>
      </c>
      <c r="CT67" s="45"/>
      <c r="CU67" s="45"/>
      <c r="CV67" s="46">
        <v>1835</v>
      </c>
      <c r="CW67" s="46">
        <v>1180</v>
      </c>
      <c r="CX67" s="47">
        <v>106</v>
      </c>
      <c r="CY67" s="47">
        <v>8</v>
      </c>
      <c r="CZ67" s="45"/>
      <c r="DA67" s="47">
        <v>236</v>
      </c>
      <c r="DB67" s="45"/>
      <c r="DC67" s="47">
        <v>43</v>
      </c>
      <c r="DD67" s="45"/>
      <c r="DE67" s="39"/>
    </row>
    <row r="68" spans="1:109" ht="11.1" customHeight="1" x14ac:dyDescent="0.25">
      <c r="A68" s="44" t="s">
        <v>367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  <c r="CB68" s="45"/>
      <c r="CC68" s="45"/>
      <c r="CD68" s="45"/>
      <c r="CE68" s="45"/>
      <c r="CF68" s="45"/>
      <c r="CG68" s="45"/>
      <c r="CH68" s="45"/>
      <c r="CI68" s="45"/>
      <c r="CJ68" s="45"/>
      <c r="CK68" s="45"/>
      <c r="CL68" s="45"/>
      <c r="CM68" s="45"/>
      <c r="CN68" s="45"/>
      <c r="CO68" s="45"/>
      <c r="CP68" s="45"/>
      <c r="CQ68" s="45"/>
      <c r="CR68" s="45"/>
      <c r="CS68" s="45"/>
      <c r="CT68" s="45"/>
      <c r="CU68" s="45"/>
      <c r="CV68" s="45"/>
      <c r="CW68" s="45"/>
      <c r="CX68" s="45"/>
      <c r="CY68" s="45"/>
      <c r="CZ68" s="45"/>
      <c r="DA68" s="45"/>
      <c r="DB68" s="45"/>
      <c r="DC68" s="45"/>
      <c r="DD68" s="45"/>
      <c r="DE68" s="39"/>
    </row>
    <row r="69" spans="1:109" ht="11.1" customHeight="1" x14ac:dyDescent="0.25">
      <c r="A69" s="44" t="s">
        <v>368</v>
      </c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5"/>
      <c r="BX69" s="45"/>
      <c r="BY69" s="45"/>
      <c r="BZ69" s="45"/>
      <c r="CA69" s="45"/>
      <c r="CB69" s="45"/>
      <c r="CC69" s="45"/>
      <c r="CD69" s="45"/>
      <c r="CE69" s="45"/>
      <c r="CF69" s="45"/>
      <c r="CG69" s="45"/>
      <c r="CH69" s="45"/>
      <c r="CI69" s="45"/>
      <c r="CJ69" s="45"/>
      <c r="CK69" s="45"/>
      <c r="CL69" s="45"/>
      <c r="CM69" s="45"/>
      <c r="CN69" s="45"/>
      <c r="CO69" s="45"/>
      <c r="CP69" s="45"/>
      <c r="CQ69" s="45"/>
      <c r="CR69" s="45"/>
      <c r="CS69" s="45"/>
      <c r="CT69" s="45"/>
      <c r="CU69" s="45"/>
      <c r="CV69" s="45"/>
      <c r="CW69" s="45"/>
      <c r="CX69" s="45"/>
      <c r="CY69" s="45"/>
      <c r="CZ69" s="45"/>
      <c r="DA69" s="45"/>
      <c r="DB69" s="45"/>
      <c r="DC69" s="45"/>
      <c r="DD69" s="45"/>
      <c r="DE69" s="39"/>
    </row>
    <row r="70" spans="1:109" ht="11.1" customHeight="1" x14ac:dyDescent="0.25">
      <c r="A70" s="44" t="s">
        <v>369</v>
      </c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45"/>
      <c r="BX70" s="45"/>
      <c r="BY70" s="45"/>
      <c r="BZ70" s="45"/>
      <c r="CA70" s="45"/>
      <c r="CB70" s="45"/>
      <c r="CC70" s="45"/>
      <c r="CD70" s="45"/>
      <c r="CE70" s="46">
        <v>2700</v>
      </c>
      <c r="CF70" s="45"/>
      <c r="CG70" s="45"/>
      <c r="CH70" s="47">
        <v>470</v>
      </c>
      <c r="CI70" s="45"/>
      <c r="CJ70" s="45"/>
      <c r="CK70" s="45"/>
      <c r="CL70" s="45"/>
      <c r="CM70" s="45"/>
      <c r="CN70" s="45"/>
      <c r="CO70" s="45"/>
      <c r="CP70" s="45"/>
      <c r="CQ70" s="45"/>
      <c r="CR70" s="45"/>
      <c r="CS70" s="45"/>
      <c r="CT70" s="45"/>
      <c r="CU70" s="45"/>
      <c r="CV70" s="45"/>
      <c r="CW70" s="45"/>
      <c r="CX70" s="45"/>
      <c r="CY70" s="45"/>
      <c r="CZ70" s="45"/>
      <c r="DA70" s="45"/>
      <c r="DB70" s="47">
        <v>60</v>
      </c>
      <c r="DC70" s="45"/>
      <c r="DD70" s="45"/>
      <c r="DE70" s="39"/>
    </row>
    <row r="71" spans="1:109" ht="11.1" customHeight="1" x14ac:dyDescent="0.25">
      <c r="A71" s="44" t="s">
        <v>370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7">
        <v>283</v>
      </c>
      <c r="S71" s="45"/>
      <c r="T71" s="47">
        <v>173</v>
      </c>
      <c r="U71" s="45"/>
      <c r="V71" s="45"/>
      <c r="W71" s="45"/>
      <c r="X71" s="45"/>
      <c r="Y71" s="47">
        <v>47</v>
      </c>
      <c r="Z71" s="45"/>
      <c r="AA71" s="45"/>
      <c r="AB71" s="45"/>
      <c r="AC71" s="45"/>
      <c r="AD71" s="45"/>
      <c r="AE71" s="47">
        <v>63</v>
      </c>
      <c r="AF71" s="45"/>
      <c r="AG71" s="45"/>
      <c r="AH71" s="47">
        <v>157</v>
      </c>
      <c r="AI71" s="45"/>
      <c r="AJ71" s="45"/>
      <c r="AK71" s="47">
        <v>6</v>
      </c>
      <c r="AL71" s="47">
        <v>124</v>
      </c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  <c r="CB71" s="45"/>
      <c r="CC71" s="45"/>
      <c r="CD71" s="45"/>
      <c r="CE71" s="45"/>
      <c r="CF71" s="45"/>
      <c r="CG71" s="45"/>
      <c r="CH71" s="45"/>
      <c r="CI71" s="45"/>
      <c r="CJ71" s="45"/>
      <c r="CK71" s="45"/>
      <c r="CL71" s="45"/>
      <c r="CM71" s="45"/>
      <c r="CN71" s="45"/>
      <c r="CO71" s="45"/>
      <c r="CP71" s="45"/>
      <c r="CQ71" s="45"/>
      <c r="CR71" s="45"/>
      <c r="CS71" s="45"/>
      <c r="CT71" s="45"/>
      <c r="CU71" s="45"/>
      <c r="CV71" s="45"/>
      <c r="CW71" s="45"/>
      <c r="CX71" s="47">
        <v>280</v>
      </c>
      <c r="CY71" s="45"/>
      <c r="CZ71" s="45"/>
      <c r="DA71" s="47">
        <v>50</v>
      </c>
      <c r="DB71" s="47">
        <v>29</v>
      </c>
      <c r="DC71" s="45"/>
      <c r="DD71" s="45"/>
      <c r="DE71" s="39"/>
    </row>
    <row r="72" spans="1:109" ht="11.1" customHeight="1" x14ac:dyDescent="0.25">
      <c r="A72" s="44" t="s">
        <v>371</v>
      </c>
      <c r="B72" s="45"/>
      <c r="C72" s="46">
        <v>7775</v>
      </c>
      <c r="D72" s="46">
        <v>3531</v>
      </c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7">
        <v>160</v>
      </c>
      <c r="AA72" s="45"/>
      <c r="AB72" s="47">
        <v>160</v>
      </c>
      <c r="AC72" s="47">
        <v>291</v>
      </c>
      <c r="AD72" s="47">
        <v>238</v>
      </c>
      <c r="AE72" s="46">
        <v>1200</v>
      </c>
      <c r="AF72" s="45"/>
      <c r="AG72" s="45"/>
      <c r="AH72" s="45"/>
      <c r="AI72" s="47">
        <v>325</v>
      </c>
      <c r="AJ72" s="45"/>
      <c r="AK72" s="45"/>
      <c r="AL72" s="45"/>
      <c r="AM72" s="45"/>
      <c r="AN72" s="47">
        <v>176</v>
      </c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5"/>
      <c r="BX72" s="45"/>
      <c r="BY72" s="45"/>
      <c r="BZ72" s="45"/>
      <c r="CA72" s="45"/>
      <c r="CB72" s="45"/>
      <c r="CC72" s="45"/>
      <c r="CD72" s="47">
        <v>160</v>
      </c>
      <c r="CE72" s="45"/>
      <c r="CF72" s="45"/>
      <c r="CG72" s="46">
        <v>1000</v>
      </c>
      <c r="CH72" s="45"/>
      <c r="CI72" s="45"/>
      <c r="CJ72" s="45"/>
      <c r="CK72" s="45"/>
      <c r="CL72" s="45"/>
      <c r="CM72" s="45"/>
      <c r="CN72" s="45"/>
      <c r="CO72" s="45"/>
      <c r="CP72" s="45"/>
      <c r="CQ72" s="45"/>
      <c r="CR72" s="45"/>
      <c r="CS72" s="45"/>
      <c r="CT72" s="45"/>
      <c r="CU72" s="45"/>
      <c r="CV72" s="47">
        <v>900</v>
      </c>
      <c r="CW72" s="46">
        <v>1813</v>
      </c>
      <c r="CX72" s="45"/>
      <c r="CY72" s="47">
        <v>160</v>
      </c>
      <c r="CZ72" s="47">
        <v>408</v>
      </c>
      <c r="DA72" s="47">
        <v>384</v>
      </c>
      <c r="DB72" s="47">
        <v>673</v>
      </c>
      <c r="DC72" s="45"/>
      <c r="DD72" s="45"/>
      <c r="DE72" s="39"/>
    </row>
    <row r="73" spans="1:109" ht="21.95" customHeight="1" x14ac:dyDescent="0.25">
      <c r="A73" s="44" t="s">
        <v>372</v>
      </c>
      <c r="B73" s="45"/>
      <c r="C73" s="45"/>
      <c r="D73" s="45"/>
      <c r="E73" s="45"/>
      <c r="F73" s="45"/>
      <c r="G73" s="45"/>
      <c r="H73" s="45"/>
      <c r="I73" s="45"/>
      <c r="J73" s="45"/>
      <c r="K73" s="47">
        <v>199</v>
      </c>
      <c r="L73" s="45"/>
      <c r="M73" s="45"/>
      <c r="N73" s="45"/>
      <c r="O73" s="45"/>
      <c r="P73" s="45"/>
      <c r="Q73" s="45"/>
      <c r="R73" s="47">
        <v>5</v>
      </c>
      <c r="S73" s="45"/>
      <c r="T73" s="45"/>
      <c r="U73" s="45"/>
      <c r="V73" s="47">
        <v>29</v>
      </c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7">
        <v>1</v>
      </c>
      <c r="AL73" s="47">
        <v>113</v>
      </c>
      <c r="AM73" s="45"/>
      <c r="AN73" s="45"/>
      <c r="AO73" s="47">
        <v>47</v>
      </c>
      <c r="AP73" s="45"/>
      <c r="AQ73" s="45"/>
      <c r="AR73" s="45"/>
      <c r="AS73" s="47">
        <v>1</v>
      </c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  <c r="BM73" s="45"/>
      <c r="BN73" s="45"/>
      <c r="BO73" s="45"/>
      <c r="BP73" s="45"/>
      <c r="BQ73" s="45"/>
      <c r="BR73" s="45"/>
      <c r="BS73" s="45"/>
      <c r="BT73" s="45"/>
      <c r="BU73" s="45"/>
      <c r="BV73" s="45"/>
      <c r="BW73" s="45"/>
      <c r="BX73" s="45"/>
      <c r="BY73" s="45"/>
      <c r="BZ73" s="45"/>
      <c r="CA73" s="45"/>
      <c r="CB73" s="45"/>
      <c r="CC73" s="45"/>
      <c r="CD73" s="45"/>
      <c r="CE73" s="45"/>
      <c r="CF73" s="45"/>
      <c r="CG73" s="47">
        <v>287</v>
      </c>
      <c r="CH73" s="47">
        <v>7</v>
      </c>
      <c r="CI73" s="45"/>
      <c r="CJ73" s="45"/>
      <c r="CK73" s="45"/>
      <c r="CL73" s="45"/>
      <c r="CM73" s="45"/>
      <c r="CN73" s="45"/>
      <c r="CO73" s="45"/>
      <c r="CP73" s="45"/>
      <c r="CQ73" s="45"/>
      <c r="CR73" s="45"/>
      <c r="CS73" s="45"/>
      <c r="CT73" s="45"/>
      <c r="CU73" s="45"/>
      <c r="CV73" s="47">
        <v>34</v>
      </c>
      <c r="CW73" s="45"/>
      <c r="CX73" s="45"/>
      <c r="CY73" s="45"/>
      <c r="CZ73" s="45"/>
      <c r="DA73" s="45"/>
      <c r="DB73" s="47">
        <v>76</v>
      </c>
      <c r="DC73" s="45"/>
      <c r="DD73" s="45"/>
      <c r="DE73" s="39"/>
    </row>
    <row r="74" spans="1:109" ht="11.1" customHeight="1" x14ac:dyDescent="0.25">
      <c r="A74" s="44" t="s">
        <v>373</v>
      </c>
      <c r="B74" s="47">
        <v>704</v>
      </c>
      <c r="C74" s="45"/>
      <c r="D74" s="45"/>
      <c r="E74" s="45"/>
      <c r="F74" s="45"/>
      <c r="G74" s="45"/>
      <c r="H74" s="45"/>
      <c r="I74" s="46">
        <v>1048</v>
      </c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5"/>
      <c r="CA74" s="45"/>
      <c r="CB74" s="45"/>
      <c r="CC74" s="45"/>
      <c r="CD74" s="45"/>
      <c r="CE74" s="45"/>
      <c r="CF74" s="45"/>
      <c r="CG74" s="45"/>
      <c r="CH74" s="47">
        <v>801</v>
      </c>
      <c r="CI74" s="45"/>
      <c r="CJ74" s="45"/>
      <c r="CK74" s="45"/>
      <c r="CL74" s="45"/>
      <c r="CM74" s="45"/>
      <c r="CN74" s="45"/>
      <c r="CO74" s="45"/>
      <c r="CP74" s="45"/>
      <c r="CQ74" s="45"/>
      <c r="CR74" s="45"/>
      <c r="CS74" s="45"/>
      <c r="CT74" s="45"/>
      <c r="CU74" s="45"/>
      <c r="CV74" s="47">
        <v>398</v>
      </c>
      <c r="CW74" s="45"/>
      <c r="CX74" s="45"/>
      <c r="CY74" s="45"/>
      <c r="CZ74" s="45"/>
      <c r="DA74" s="45"/>
      <c r="DB74" s="47">
        <v>78</v>
      </c>
      <c r="DC74" s="45"/>
      <c r="DD74" s="45"/>
      <c r="DE74" s="39"/>
    </row>
    <row r="75" spans="1:109" ht="11.1" customHeight="1" x14ac:dyDescent="0.25">
      <c r="A75" s="44" t="s">
        <v>374</v>
      </c>
      <c r="B75" s="45"/>
      <c r="C75" s="45"/>
      <c r="D75" s="45"/>
      <c r="E75" s="45"/>
      <c r="F75" s="47">
        <v>105</v>
      </c>
      <c r="G75" s="45"/>
      <c r="H75" s="45"/>
      <c r="I75" s="46">
        <v>2203</v>
      </c>
      <c r="J75" s="45"/>
      <c r="K75" s="46">
        <v>1552</v>
      </c>
      <c r="L75" s="45"/>
      <c r="M75" s="45"/>
      <c r="N75" s="47">
        <v>979</v>
      </c>
      <c r="O75" s="45"/>
      <c r="P75" s="47">
        <v>123</v>
      </c>
      <c r="Q75" s="45"/>
      <c r="R75" s="47">
        <v>2</v>
      </c>
      <c r="S75" s="47">
        <v>38</v>
      </c>
      <c r="T75" s="47">
        <v>98</v>
      </c>
      <c r="U75" s="47">
        <v>73</v>
      </c>
      <c r="V75" s="47">
        <v>314</v>
      </c>
      <c r="W75" s="45"/>
      <c r="X75" s="47">
        <v>169</v>
      </c>
      <c r="Y75" s="47">
        <v>28</v>
      </c>
      <c r="Z75" s="47">
        <v>200</v>
      </c>
      <c r="AA75" s="47">
        <v>108</v>
      </c>
      <c r="AB75" s="47">
        <v>460</v>
      </c>
      <c r="AC75" s="47">
        <v>12</v>
      </c>
      <c r="AD75" s="47">
        <v>132</v>
      </c>
      <c r="AE75" s="47">
        <v>161</v>
      </c>
      <c r="AF75" s="47">
        <v>61</v>
      </c>
      <c r="AG75" s="47">
        <v>84</v>
      </c>
      <c r="AH75" s="47">
        <v>193</v>
      </c>
      <c r="AI75" s="45"/>
      <c r="AJ75" s="45"/>
      <c r="AK75" s="47">
        <v>143</v>
      </c>
      <c r="AL75" s="47">
        <v>26</v>
      </c>
      <c r="AM75" s="45"/>
      <c r="AN75" s="47">
        <v>35</v>
      </c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5"/>
      <c r="BS75" s="45"/>
      <c r="BT75" s="45"/>
      <c r="BU75" s="45"/>
      <c r="BV75" s="45"/>
      <c r="BW75" s="45"/>
      <c r="BX75" s="45"/>
      <c r="BY75" s="45"/>
      <c r="BZ75" s="45"/>
      <c r="CA75" s="45"/>
      <c r="CB75" s="45"/>
      <c r="CC75" s="45"/>
      <c r="CD75" s="45"/>
      <c r="CE75" s="45"/>
      <c r="CF75" s="45"/>
      <c r="CG75" s="47">
        <v>884</v>
      </c>
      <c r="CH75" s="47">
        <v>43</v>
      </c>
      <c r="CI75" s="45"/>
      <c r="CJ75" s="45"/>
      <c r="CK75" s="45"/>
      <c r="CL75" s="45"/>
      <c r="CM75" s="45"/>
      <c r="CN75" s="45"/>
      <c r="CO75" s="45"/>
      <c r="CP75" s="45"/>
      <c r="CQ75" s="45"/>
      <c r="CR75" s="45"/>
      <c r="CS75" s="45"/>
      <c r="CT75" s="45"/>
      <c r="CU75" s="45"/>
      <c r="CV75" s="45"/>
      <c r="CW75" s="45"/>
      <c r="CX75" s="47">
        <v>48</v>
      </c>
      <c r="CY75" s="47">
        <v>493</v>
      </c>
      <c r="CZ75" s="47">
        <v>253</v>
      </c>
      <c r="DA75" s="47">
        <v>239</v>
      </c>
      <c r="DB75" s="47">
        <v>142</v>
      </c>
      <c r="DC75" s="45"/>
      <c r="DD75" s="45"/>
      <c r="DE75" s="39"/>
    </row>
    <row r="76" spans="1:109" ht="11.1" customHeight="1" x14ac:dyDescent="0.25">
      <c r="A76" s="44" t="s">
        <v>375</v>
      </c>
      <c r="B76" s="47">
        <v>2</v>
      </c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45"/>
      <c r="BU76" s="45"/>
      <c r="BV76" s="45"/>
      <c r="BW76" s="45"/>
      <c r="BX76" s="45"/>
      <c r="BY76" s="45"/>
      <c r="BZ76" s="45"/>
      <c r="CA76" s="45"/>
      <c r="CB76" s="45"/>
      <c r="CC76" s="45"/>
      <c r="CD76" s="45"/>
      <c r="CE76" s="45"/>
      <c r="CF76" s="45"/>
      <c r="CG76" s="45"/>
      <c r="CH76" s="47">
        <v>278</v>
      </c>
      <c r="CI76" s="45"/>
      <c r="CJ76" s="45"/>
      <c r="CK76" s="45"/>
      <c r="CL76" s="45"/>
      <c r="CM76" s="45"/>
      <c r="CN76" s="45"/>
      <c r="CO76" s="45"/>
      <c r="CP76" s="45"/>
      <c r="CQ76" s="45"/>
      <c r="CR76" s="45"/>
      <c r="CS76" s="45"/>
      <c r="CT76" s="45"/>
      <c r="CU76" s="45"/>
      <c r="CV76" s="45"/>
      <c r="CW76" s="45"/>
      <c r="CX76" s="45"/>
      <c r="CY76" s="45"/>
      <c r="CZ76" s="45"/>
      <c r="DA76" s="45"/>
      <c r="DB76" s="47">
        <v>64</v>
      </c>
      <c r="DC76" s="45"/>
      <c r="DD76" s="45"/>
      <c r="DE76" s="39"/>
    </row>
    <row r="77" spans="1:109" ht="11.1" customHeight="1" x14ac:dyDescent="0.25">
      <c r="A77" s="44" t="s">
        <v>376</v>
      </c>
      <c r="B77" s="45"/>
      <c r="C77" s="47">
        <v>4</v>
      </c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  <c r="BM77" s="45"/>
      <c r="BN77" s="45"/>
      <c r="BO77" s="45"/>
      <c r="BP77" s="45"/>
      <c r="BQ77" s="45"/>
      <c r="BR77" s="45"/>
      <c r="BS77" s="45"/>
      <c r="BT77" s="45"/>
      <c r="BU77" s="45"/>
      <c r="BV77" s="45"/>
      <c r="BW77" s="45"/>
      <c r="BX77" s="45"/>
      <c r="BY77" s="45"/>
      <c r="BZ77" s="45"/>
      <c r="CA77" s="45"/>
      <c r="CB77" s="45"/>
      <c r="CC77" s="45"/>
      <c r="CD77" s="45"/>
      <c r="CE77" s="45"/>
      <c r="CF77" s="45"/>
      <c r="CG77" s="45"/>
      <c r="CH77" s="45"/>
      <c r="CI77" s="45"/>
      <c r="CJ77" s="45"/>
      <c r="CK77" s="45"/>
      <c r="CL77" s="45"/>
      <c r="CM77" s="45"/>
      <c r="CN77" s="45"/>
      <c r="CO77" s="45"/>
      <c r="CP77" s="45"/>
      <c r="CQ77" s="45"/>
      <c r="CR77" s="45"/>
      <c r="CS77" s="45"/>
      <c r="CT77" s="45"/>
      <c r="CU77" s="45"/>
      <c r="CV77" s="45"/>
      <c r="CW77" s="45"/>
      <c r="CX77" s="45"/>
      <c r="CY77" s="45"/>
      <c r="CZ77" s="45"/>
      <c r="DA77" s="45"/>
      <c r="DB77" s="45"/>
      <c r="DC77" s="45"/>
      <c r="DD77" s="45"/>
      <c r="DE77" s="39"/>
    </row>
    <row r="78" spans="1:109" ht="11.1" customHeight="1" x14ac:dyDescent="0.25">
      <c r="A78" s="44" t="s">
        <v>377</v>
      </c>
      <c r="B78" s="45"/>
      <c r="C78" s="47">
        <v>89</v>
      </c>
      <c r="D78" s="47">
        <v>477</v>
      </c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  <c r="BM78" s="45"/>
      <c r="BN78" s="45"/>
      <c r="BO78" s="45"/>
      <c r="BP78" s="45"/>
      <c r="BQ78" s="45"/>
      <c r="BR78" s="45"/>
      <c r="BS78" s="45"/>
      <c r="BT78" s="45"/>
      <c r="BU78" s="45"/>
      <c r="BV78" s="45"/>
      <c r="BW78" s="45"/>
      <c r="BX78" s="45"/>
      <c r="BY78" s="45"/>
      <c r="BZ78" s="45"/>
      <c r="CA78" s="45"/>
      <c r="CB78" s="45"/>
      <c r="CC78" s="45"/>
      <c r="CD78" s="45"/>
      <c r="CE78" s="45"/>
      <c r="CF78" s="45"/>
      <c r="CG78" s="45"/>
      <c r="CH78" s="45"/>
      <c r="CI78" s="45"/>
      <c r="CJ78" s="45"/>
      <c r="CK78" s="45"/>
      <c r="CL78" s="45"/>
      <c r="CM78" s="45"/>
      <c r="CN78" s="45"/>
      <c r="CO78" s="45"/>
      <c r="CP78" s="45"/>
      <c r="CQ78" s="45"/>
      <c r="CR78" s="45"/>
      <c r="CS78" s="45"/>
      <c r="CT78" s="45"/>
      <c r="CU78" s="45"/>
      <c r="CV78" s="45"/>
      <c r="CW78" s="45"/>
      <c r="CX78" s="45"/>
      <c r="CY78" s="45"/>
      <c r="CZ78" s="45"/>
      <c r="DA78" s="45"/>
      <c r="DB78" s="45"/>
      <c r="DC78" s="45"/>
      <c r="DD78" s="45"/>
      <c r="DE78" s="39"/>
    </row>
    <row r="79" spans="1:109" ht="11.1" customHeight="1" x14ac:dyDescent="0.25">
      <c r="A79" s="44" t="s">
        <v>378</v>
      </c>
      <c r="B79" s="47">
        <v>655</v>
      </c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  <c r="BM79" s="45"/>
      <c r="BN79" s="45"/>
      <c r="BO79" s="45"/>
      <c r="BP79" s="45"/>
      <c r="BQ79" s="45"/>
      <c r="BR79" s="45"/>
      <c r="BS79" s="45"/>
      <c r="BT79" s="45"/>
      <c r="BU79" s="45"/>
      <c r="BV79" s="45"/>
      <c r="BW79" s="45"/>
      <c r="BX79" s="45"/>
      <c r="BY79" s="45"/>
      <c r="BZ79" s="45"/>
      <c r="CA79" s="45"/>
      <c r="CB79" s="45"/>
      <c r="CC79" s="45"/>
      <c r="CD79" s="45"/>
      <c r="CE79" s="45"/>
      <c r="CF79" s="45"/>
      <c r="CG79" s="45"/>
      <c r="CH79" s="47">
        <v>475</v>
      </c>
      <c r="CI79" s="45"/>
      <c r="CJ79" s="45"/>
      <c r="CK79" s="45"/>
      <c r="CL79" s="45"/>
      <c r="CM79" s="45"/>
      <c r="CN79" s="45"/>
      <c r="CO79" s="45"/>
      <c r="CP79" s="45"/>
      <c r="CQ79" s="45"/>
      <c r="CR79" s="45"/>
      <c r="CS79" s="45"/>
      <c r="CT79" s="45"/>
      <c r="CU79" s="45"/>
      <c r="CV79" s="45"/>
      <c r="CW79" s="45"/>
      <c r="CX79" s="45"/>
      <c r="CY79" s="45"/>
      <c r="CZ79" s="45"/>
      <c r="DA79" s="45"/>
      <c r="DB79" s="45"/>
      <c r="DC79" s="45"/>
      <c r="DD79" s="45"/>
      <c r="DE79" s="39"/>
    </row>
    <row r="80" spans="1:109" ht="11.1" customHeight="1" x14ac:dyDescent="0.25">
      <c r="A80" s="44" t="s">
        <v>379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5"/>
      <c r="BR80" s="45"/>
      <c r="BS80" s="45"/>
      <c r="BT80" s="45"/>
      <c r="BU80" s="45"/>
      <c r="BV80" s="45"/>
      <c r="BW80" s="45"/>
      <c r="BX80" s="45"/>
      <c r="BY80" s="45"/>
      <c r="BZ80" s="45"/>
      <c r="CA80" s="45"/>
      <c r="CB80" s="45"/>
      <c r="CC80" s="45"/>
      <c r="CD80" s="45"/>
      <c r="CE80" s="45"/>
      <c r="CF80" s="45"/>
      <c r="CG80" s="45"/>
      <c r="CH80" s="45"/>
      <c r="CI80" s="45"/>
      <c r="CJ80" s="45"/>
      <c r="CK80" s="47">
        <v>26</v>
      </c>
      <c r="CL80" s="45"/>
      <c r="CM80" s="45"/>
      <c r="CN80" s="45"/>
      <c r="CO80" s="45"/>
      <c r="CP80" s="45"/>
      <c r="CQ80" s="45"/>
      <c r="CR80" s="45"/>
      <c r="CS80" s="45"/>
      <c r="CT80" s="45"/>
      <c r="CU80" s="45"/>
      <c r="CV80" s="45"/>
      <c r="CW80" s="47">
        <v>179</v>
      </c>
      <c r="CX80" s="45"/>
      <c r="CY80" s="45"/>
      <c r="CZ80" s="45"/>
      <c r="DA80" s="45"/>
      <c r="DB80" s="45"/>
      <c r="DC80" s="45"/>
      <c r="DD80" s="45"/>
      <c r="DE80" s="39"/>
    </row>
    <row r="81" spans="1:109" ht="11.1" customHeight="1" x14ac:dyDescent="0.25">
      <c r="A81" s="44" t="s">
        <v>380</v>
      </c>
      <c r="B81" s="45"/>
      <c r="C81" s="45"/>
      <c r="D81" s="45"/>
      <c r="E81" s="45"/>
      <c r="F81" s="47">
        <v>199</v>
      </c>
      <c r="G81" s="45"/>
      <c r="H81" s="45"/>
      <c r="I81" s="45"/>
      <c r="J81" s="45"/>
      <c r="K81" s="45"/>
      <c r="L81" s="45"/>
      <c r="M81" s="45"/>
      <c r="N81" s="45"/>
      <c r="O81" s="45"/>
      <c r="P81" s="47">
        <v>866</v>
      </c>
      <c r="Q81" s="45"/>
      <c r="R81" s="47">
        <v>81</v>
      </c>
      <c r="S81" s="47">
        <v>304</v>
      </c>
      <c r="T81" s="47">
        <v>268</v>
      </c>
      <c r="U81" s="47">
        <v>214</v>
      </c>
      <c r="V81" s="47">
        <v>866</v>
      </c>
      <c r="W81" s="47">
        <v>286</v>
      </c>
      <c r="X81" s="47">
        <v>514</v>
      </c>
      <c r="Y81" s="47">
        <v>209</v>
      </c>
      <c r="Z81" s="47">
        <v>588</v>
      </c>
      <c r="AA81" s="47">
        <v>143</v>
      </c>
      <c r="AB81" s="47">
        <v>522</v>
      </c>
      <c r="AC81" s="47">
        <v>985</v>
      </c>
      <c r="AD81" s="47">
        <v>367</v>
      </c>
      <c r="AE81" s="46">
        <v>2943</v>
      </c>
      <c r="AF81" s="47">
        <v>780</v>
      </c>
      <c r="AG81" s="47">
        <v>778</v>
      </c>
      <c r="AH81" s="47">
        <v>262</v>
      </c>
      <c r="AI81" s="46">
        <v>1218</v>
      </c>
      <c r="AJ81" s="47">
        <v>254</v>
      </c>
      <c r="AK81" s="47">
        <v>301</v>
      </c>
      <c r="AL81" s="47">
        <v>438</v>
      </c>
      <c r="AM81" s="47">
        <v>550</v>
      </c>
      <c r="AN81" s="47">
        <v>463</v>
      </c>
      <c r="AO81" s="47">
        <v>217</v>
      </c>
      <c r="AP81" s="47">
        <v>509</v>
      </c>
      <c r="AQ81" s="47">
        <v>862</v>
      </c>
      <c r="AR81" s="47">
        <v>131</v>
      </c>
      <c r="AS81" s="47">
        <v>78</v>
      </c>
      <c r="AT81" s="45"/>
      <c r="AU81" s="47">
        <v>91</v>
      </c>
      <c r="AV81" s="45"/>
      <c r="AW81" s="47">
        <v>53</v>
      </c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5"/>
      <c r="BR81" s="45"/>
      <c r="BS81" s="45"/>
      <c r="BT81" s="45"/>
      <c r="BU81" s="45"/>
      <c r="BV81" s="45"/>
      <c r="BW81" s="45"/>
      <c r="BX81" s="45"/>
      <c r="BY81" s="45"/>
      <c r="BZ81" s="45"/>
      <c r="CA81" s="45"/>
      <c r="CB81" s="45"/>
      <c r="CC81" s="45"/>
      <c r="CD81" s="47">
        <v>168</v>
      </c>
      <c r="CE81" s="45"/>
      <c r="CF81" s="45"/>
      <c r="CG81" s="46">
        <v>2597</v>
      </c>
      <c r="CH81" s="45"/>
      <c r="CI81" s="45"/>
      <c r="CJ81" s="45"/>
      <c r="CK81" s="45"/>
      <c r="CL81" s="45"/>
      <c r="CM81" s="45"/>
      <c r="CN81" s="45"/>
      <c r="CO81" s="45"/>
      <c r="CP81" s="45"/>
      <c r="CQ81" s="45"/>
      <c r="CR81" s="45"/>
      <c r="CS81" s="46">
        <v>1592</v>
      </c>
      <c r="CT81" s="45"/>
      <c r="CU81" s="45"/>
      <c r="CV81" s="46">
        <v>3324</v>
      </c>
      <c r="CW81" s="46">
        <v>1624</v>
      </c>
      <c r="CX81" s="47">
        <v>842</v>
      </c>
      <c r="CY81" s="46">
        <v>1266</v>
      </c>
      <c r="CZ81" s="46">
        <v>1746</v>
      </c>
      <c r="DA81" s="46">
        <v>1469</v>
      </c>
      <c r="DB81" s="46">
        <v>1263</v>
      </c>
      <c r="DC81" s="47">
        <v>727</v>
      </c>
      <c r="DD81" s="46">
        <v>4839</v>
      </c>
      <c r="DE81" s="39"/>
    </row>
    <row r="82" spans="1:109" ht="11.1" customHeight="1" x14ac:dyDescent="0.25">
      <c r="A82" s="44" t="s">
        <v>381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  <c r="BM82" s="45"/>
      <c r="BN82" s="45"/>
      <c r="BO82" s="45"/>
      <c r="BP82" s="45"/>
      <c r="BQ82" s="45"/>
      <c r="BR82" s="45"/>
      <c r="BS82" s="45"/>
      <c r="BT82" s="45"/>
      <c r="BU82" s="45"/>
      <c r="BV82" s="45"/>
      <c r="BW82" s="45"/>
      <c r="BX82" s="45"/>
      <c r="BY82" s="45"/>
      <c r="BZ82" s="45"/>
      <c r="CA82" s="45"/>
      <c r="CB82" s="45"/>
      <c r="CC82" s="45"/>
      <c r="CD82" s="45"/>
      <c r="CE82" s="45"/>
      <c r="CF82" s="45"/>
      <c r="CG82" s="45"/>
      <c r="CH82" s="45"/>
      <c r="CI82" s="45"/>
      <c r="CJ82" s="45"/>
      <c r="CK82" s="45"/>
      <c r="CL82" s="45"/>
      <c r="CM82" s="45"/>
      <c r="CN82" s="45"/>
      <c r="CO82" s="45"/>
      <c r="CP82" s="45"/>
      <c r="CQ82" s="45"/>
      <c r="CR82" s="45"/>
      <c r="CS82" s="45"/>
      <c r="CT82" s="45"/>
      <c r="CU82" s="45"/>
      <c r="CV82" s="45"/>
      <c r="CW82" s="45"/>
      <c r="CX82" s="45"/>
      <c r="CY82" s="45"/>
      <c r="CZ82" s="45"/>
      <c r="DA82" s="45"/>
      <c r="DB82" s="45"/>
      <c r="DC82" s="45"/>
      <c r="DD82" s="45"/>
      <c r="DE82" s="39"/>
    </row>
    <row r="83" spans="1:109" ht="11.1" customHeight="1" x14ac:dyDescent="0.25">
      <c r="A83" s="44" t="s">
        <v>382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  <c r="CI83" s="45"/>
      <c r="CJ83" s="45"/>
      <c r="CK83" s="45"/>
      <c r="CL83" s="45"/>
      <c r="CM83" s="45"/>
      <c r="CN83" s="45"/>
      <c r="CO83" s="45"/>
      <c r="CP83" s="45"/>
      <c r="CQ83" s="45"/>
      <c r="CR83" s="45"/>
      <c r="CS83" s="45"/>
      <c r="CT83" s="45"/>
      <c r="CU83" s="45"/>
      <c r="CV83" s="45"/>
      <c r="CW83" s="45"/>
      <c r="CX83" s="45"/>
      <c r="CY83" s="45"/>
      <c r="CZ83" s="45"/>
      <c r="DA83" s="45"/>
      <c r="DB83" s="45"/>
      <c r="DC83" s="45"/>
      <c r="DD83" s="45"/>
      <c r="DE83" s="39"/>
    </row>
    <row r="84" spans="1:109" ht="11.1" customHeight="1" x14ac:dyDescent="0.25">
      <c r="A84" s="44" t="s">
        <v>383</v>
      </c>
      <c r="B84" s="47">
        <v>1</v>
      </c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7">
        <v>1</v>
      </c>
      <c r="AO84" s="45"/>
      <c r="AP84" s="47">
        <v>38</v>
      </c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5"/>
      <c r="BW84" s="45"/>
      <c r="BX84" s="45"/>
      <c r="BY84" s="45"/>
      <c r="BZ84" s="45"/>
      <c r="CA84" s="45"/>
      <c r="CB84" s="45"/>
      <c r="CC84" s="45"/>
      <c r="CD84" s="45"/>
      <c r="CE84" s="45"/>
      <c r="CF84" s="45"/>
      <c r="CG84" s="45"/>
      <c r="CH84" s="47">
        <v>5</v>
      </c>
      <c r="CI84" s="45"/>
      <c r="CJ84" s="45"/>
      <c r="CK84" s="45"/>
      <c r="CL84" s="45"/>
      <c r="CM84" s="45"/>
      <c r="CN84" s="45"/>
      <c r="CO84" s="45"/>
      <c r="CP84" s="45"/>
      <c r="CQ84" s="45"/>
      <c r="CR84" s="45"/>
      <c r="CS84" s="45"/>
      <c r="CT84" s="45"/>
      <c r="CU84" s="45"/>
      <c r="CV84" s="45"/>
      <c r="CW84" s="45"/>
      <c r="CX84" s="47">
        <v>1</v>
      </c>
      <c r="CY84" s="47">
        <v>1</v>
      </c>
      <c r="CZ84" s="47">
        <v>9</v>
      </c>
      <c r="DA84" s="45"/>
      <c r="DB84" s="45"/>
      <c r="DC84" s="45"/>
      <c r="DD84" s="45"/>
      <c r="DE84" s="39"/>
    </row>
    <row r="85" spans="1:109" ht="11.1" customHeight="1" x14ac:dyDescent="0.25">
      <c r="A85" s="44" t="s">
        <v>384</v>
      </c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  <c r="BM85" s="45"/>
      <c r="BN85" s="45"/>
      <c r="BO85" s="45"/>
      <c r="BP85" s="45"/>
      <c r="BQ85" s="45"/>
      <c r="BR85" s="45"/>
      <c r="BS85" s="45"/>
      <c r="BT85" s="45"/>
      <c r="BU85" s="45"/>
      <c r="BV85" s="45"/>
      <c r="BW85" s="45"/>
      <c r="BX85" s="45"/>
      <c r="BY85" s="45"/>
      <c r="BZ85" s="45"/>
      <c r="CA85" s="45"/>
      <c r="CB85" s="45"/>
      <c r="CC85" s="45"/>
      <c r="CD85" s="45"/>
      <c r="CE85" s="45"/>
      <c r="CF85" s="45"/>
      <c r="CG85" s="47">
        <v>228</v>
      </c>
      <c r="CH85" s="45"/>
      <c r="CI85" s="45"/>
      <c r="CJ85" s="45"/>
      <c r="CK85" s="45"/>
      <c r="CL85" s="45"/>
      <c r="CM85" s="45"/>
      <c r="CN85" s="45"/>
      <c r="CO85" s="45"/>
      <c r="CP85" s="45"/>
      <c r="CQ85" s="45"/>
      <c r="CR85" s="45"/>
      <c r="CS85" s="45"/>
      <c r="CT85" s="45"/>
      <c r="CU85" s="45"/>
      <c r="CV85" s="47">
        <v>3</v>
      </c>
      <c r="CW85" s="47">
        <v>27</v>
      </c>
      <c r="CX85" s="45"/>
      <c r="CY85" s="47">
        <v>1</v>
      </c>
      <c r="CZ85" s="45"/>
      <c r="DA85" s="45"/>
      <c r="DB85" s="47">
        <v>16</v>
      </c>
      <c r="DC85" s="45"/>
      <c r="DD85" s="45"/>
      <c r="DE85" s="39"/>
    </row>
    <row r="86" spans="1:109" ht="11.1" customHeight="1" x14ac:dyDescent="0.25">
      <c r="A86" s="44" t="s">
        <v>385</v>
      </c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7">
        <v>132</v>
      </c>
      <c r="Q86" s="45"/>
      <c r="R86" s="47">
        <v>21</v>
      </c>
      <c r="S86" s="47">
        <v>30</v>
      </c>
      <c r="T86" s="47">
        <v>66</v>
      </c>
      <c r="U86" s="47">
        <v>118</v>
      </c>
      <c r="V86" s="47">
        <v>106</v>
      </c>
      <c r="W86" s="47">
        <v>172</v>
      </c>
      <c r="X86" s="47">
        <v>84</v>
      </c>
      <c r="Y86" s="47">
        <v>39</v>
      </c>
      <c r="Z86" s="47">
        <v>116</v>
      </c>
      <c r="AA86" s="47">
        <v>85</v>
      </c>
      <c r="AB86" s="47">
        <v>268</v>
      </c>
      <c r="AC86" s="47">
        <v>62</v>
      </c>
      <c r="AD86" s="47">
        <v>42</v>
      </c>
      <c r="AE86" s="45"/>
      <c r="AF86" s="45"/>
      <c r="AG86" s="47">
        <v>40</v>
      </c>
      <c r="AH86" s="47">
        <v>86</v>
      </c>
      <c r="AI86" s="47">
        <v>99</v>
      </c>
      <c r="AJ86" s="47">
        <v>4</v>
      </c>
      <c r="AK86" s="47">
        <v>52</v>
      </c>
      <c r="AL86" s="47">
        <v>139</v>
      </c>
      <c r="AM86" s="47">
        <v>62</v>
      </c>
      <c r="AN86" s="47">
        <v>14</v>
      </c>
      <c r="AO86" s="45"/>
      <c r="AP86" s="47">
        <v>52</v>
      </c>
      <c r="AQ86" s="45"/>
      <c r="AR86" s="45"/>
      <c r="AS86" s="47">
        <v>1</v>
      </c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  <c r="BM86" s="45"/>
      <c r="BN86" s="45"/>
      <c r="BO86" s="45"/>
      <c r="BP86" s="45"/>
      <c r="BQ86" s="45"/>
      <c r="BR86" s="45"/>
      <c r="BS86" s="45"/>
      <c r="BT86" s="45"/>
      <c r="BU86" s="45"/>
      <c r="BV86" s="45"/>
      <c r="BW86" s="45"/>
      <c r="BX86" s="45"/>
      <c r="BY86" s="45"/>
      <c r="BZ86" s="45"/>
      <c r="CA86" s="45"/>
      <c r="CB86" s="45"/>
      <c r="CC86" s="45"/>
      <c r="CD86" s="47">
        <v>189</v>
      </c>
      <c r="CE86" s="45"/>
      <c r="CF86" s="45"/>
      <c r="CG86" s="47">
        <v>324</v>
      </c>
      <c r="CH86" s="45"/>
      <c r="CI86" s="45"/>
      <c r="CJ86" s="45"/>
      <c r="CK86" s="47">
        <v>124</v>
      </c>
      <c r="CL86" s="45"/>
      <c r="CM86" s="45"/>
      <c r="CN86" s="45"/>
      <c r="CO86" s="45"/>
      <c r="CP86" s="45"/>
      <c r="CQ86" s="45"/>
      <c r="CR86" s="45"/>
      <c r="CS86" s="47">
        <v>846</v>
      </c>
      <c r="CT86" s="45"/>
      <c r="CU86" s="45"/>
      <c r="CV86" s="46">
        <v>1002</v>
      </c>
      <c r="CW86" s="47">
        <v>934</v>
      </c>
      <c r="CX86" s="47">
        <v>138</v>
      </c>
      <c r="CY86" s="47">
        <v>123</v>
      </c>
      <c r="CZ86" s="47">
        <v>253</v>
      </c>
      <c r="DA86" s="47">
        <v>42</v>
      </c>
      <c r="DB86" s="47">
        <v>130</v>
      </c>
      <c r="DC86" s="45"/>
      <c r="DD86" s="45"/>
      <c r="DE86" s="39"/>
    </row>
    <row r="87" spans="1:109" ht="11.1" customHeight="1" x14ac:dyDescent="0.25">
      <c r="A87" s="44" t="s">
        <v>386</v>
      </c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  <c r="BM87" s="45"/>
      <c r="BN87" s="45"/>
      <c r="BO87" s="45"/>
      <c r="BP87" s="45"/>
      <c r="BQ87" s="45"/>
      <c r="BR87" s="45"/>
      <c r="BS87" s="45"/>
      <c r="BT87" s="45"/>
      <c r="BU87" s="45"/>
      <c r="BV87" s="45"/>
      <c r="BW87" s="45"/>
      <c r="BX87" s="45"/>
      <c r="BY87" s="45"/>
      <c r="BZ87" s="45"/>
      <c r="CA87" s="45"/>
      <c r="CB87" s="45"/>
      <c r="CC87" s="45"/>
      <c r="CD87" s="45"/>
      <c r="CE87" s="45"/>
      <c r="CF87" s="45"/>
      <c r="CG87" s="45"/>
      <c r="CH87" s="45"/>
      <c r="CI87" s="45"/>
      <c r="CJ87" s="45"/>
      <c r="CK87" s="45"/>
      <c r="CL87" s="45"/>
      <c r="CM87" s="45"/>
      <c r="CN87" s="45"/>
      <c r="CO87" s="45"/>
      <c r="CP87" s="45"/>
      <c r="CQ87" s="45"/>
      <c r="CR87" s="45"/>
      <c r="CS87" s="45"/>
      <c r="CT87" s="45"/>
      <c r="CU87" s="45"/>
      <c r="CV87" s="45"/>
      <c r="CW87" s="45"/>
      <c r="CX87" s="45"/>
      <c r="CY87" s="45"/>
      <c r="CZ87" s="45"/>
      <c r="DA87" s="45"/>
      <c r="DB87" s="45"/>
      <c r="DC87" s="45"/>
      <c r="DD87" s="45"/>
      <c r="DE87" s="39"/>
    </row>
    <row r="88" spans="1:109" ht="11.1" customHeight="1" x14ac:dyDescent="0.25">
      <c r="A88" s="44" t="s">
        <v>387</v>
      </c>
      <c r="B88" s="45"/>
      <c r="C88" s="45"/>
      <c r="D88" s="45"/>
      <c r="E88" s="45"/>
      <c r="F88" s="45"/>
      <c r="G88" s="47">
        <v>860</v>
      </c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39"/>
    </row>
    <row r="89" spans="1:109" ht="11.1" customHeight="1" x14ac:dyDescent="0.25">
      <c r="A89" s="44" t="s">
        <v>388</v>
      </c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39"/>
    </row>
    <row r="90" spans="1:109" s="48" customFormat="1" ht="11.1" customHeight="1" x14ac:dyDescent="0.25">
      <c r="A90" s="44" t="s">
        <v>389</v>
      </c>
      <c r="B90" s="47">
        <v>1</v>
      </c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7">
        <v>34</v>
      </c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7">
        <v>49</v>
      </c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7">
        <v>6</v>
      </c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7">
        <v>146</v>
      </c>
      <c r="CW90" s="45"/>
      <c r="CX90" s="45"/>
      <c r="CY90" s="45"/>
      <c r="CZ90" s="47">
        <v>14</v>
      </c>
      <c r="DA90" s="45"/>
      <c r="DB90" s="47">
        <v>115</v>
      </c>
      <c r="DC90" s="45"/>
      <c r="DD90" s="45"/>
    </row>
    <row r="91" spans="1:109" s="50" customFormat="1" ht="11.1" customHeight="1" x14ac:dyDescent="0.25">
      <c r="A91" s="51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52"/>
      <c r="CB91" s="52"/>
      <c r="CC91" s="52"/>
      <c r="CD91" s="52"/>
      <c r="CE91" s="52"/>
      <c r="CF91" s="52"/>
      <c r="CG91" s="52"/>
      <c r="CH91" s="52"/>
      <c r="CI91" s="52"/>
      <c r="CJ91" s="52"/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2"/>
      <c r="CY91" s="52"/>
      <c r="CZ91" s="52"/>
      <c r="DA91" s="52"/>
      <c r="DB91" s="52"/>
      <c r="DC91" s="52"/>
      <c r="DD91" s="52"/>
    </row>
    <row r="92" spans="1:109" s="50" customFormat="1" ht="21.95" customHeight="1" x14ac:dyDescent="0.25">
      <c r="A92" s="53" t="s">
        <v>391</v>
      </c>
      <c r="B92" s="54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  <c r="CF92" s="52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CZ92" s="52"/>
      <c r="DA92" s="52"/>
      <c r="DB92" s="52"/>
      <c r="DC92" s="52"/>
      <c r="DD92" s="52"/>
    </row>
    <row r="93" spans="1:109" s="50" customFormat="1" ht="11.1" customHeight="1" x14ac:dyDescent="0.25">
      <c r="A93" s="51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  <c r="CF93" s="52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52"/>
      <c r="DB93" s="52"/>
      <c r="DC93" s="52"/>
      <c r="DD93" s="52"/>
    </row>
    <row r="94" spans="1:109" s="50" customFormat="1" ht="21.95" customHeight="1" x14ac:dyDescent="0.25">
      <c r="A94" s="55" t="s">
        <v>392</v>
      </c>
      <c r="B94" s="56">
        <v>66749</v>
      </c>
      <c r="C94" s="56">
        <v>17620</v>
      </c>
      <c r="D94" s="56">
        <v>17000</v>
      </c>
      <c r="E94" s="56">
        <v>7100</v>
      </c>
      <c r="F94" s="56">
        <v>8836</v>
      </c>
      <c r="G94" s="57">
        <v>0</v>
      </c>
      <c r="H94" s="57">
        <v>0</v>
      </c>
      <c r="I94" s="56">
        <v>505291</v>
      </c>
      <c r="J94" s="56">
        <v>45641</v>
      </c>
      <c r="K94" s="56">
        <v>173728</v>
      </c>
      <c r="L94" s="57">
        <v>996</v>
      </c>
      <c r="M94" s="57">
        <v>0</v>
      </c>
      <c r="N94" s="56">
        <v>65120</v>
      </c>
      <c r="O94" s="57">
        <v>605</v>
      </c>
      <c r="P94" s="56">
        <v>41849</v>
      </c>
      <c r="Q94" s="57">
        <v>463</v>
      </c>
      <c r="R94" s="56">
        <v>31053</v>
      </c>
      <c r="S94" s="56">
        <v>21636</v>
      </c>
      <c r="T94" s="56">
        <v>29626</v>
      </c>
      <c r="U94" s="56">
        <v>24491</v>
      </c>
      <c r="V94" s="56">
        <v>79474</v>
      </c>
      <c r="W94" s="56">
        <v>21249</v>
      </c>
      <c r="X94" s="56">
        <v>42627</v>
      </c>
      <c r="Y94" s="56">
        <v>25135</v>
      </c>
      <c r="Z94" s="56">
        <v>66866</v>
      </c>
      <c r="AA94" s="56">
        <v>25289</v>
      </c>
      <c r="AB94" s="56">
        <v>49485</v>
      </c>
      <c r="AC94" s="56">
        <v>57485</v>
      </c>
      <c r="AD94" s="56">
        <v>33628</v>
      </c>
      <c r="AE94" s="56">
        <v>175252</v>
      </c>
      <c r="AF94" s="56">
        <v>41803</v>
      </c>
      <c r="AG94" s="56">
        <v>41187</v>
      </c>
      <c r="AH94" s="56">
        <v>43639</v>
      </c>
      <c r="AI94" s="56">
        <v>69544</v>
      </c>
      <c r="AJ94" s="56">
        <v>18558</v>
      </c>
      <c r="AK94" s="56">
        <v>39744</v>
      </c>
      <c r="AL94" s="56">
        <v>48553</v>
      </c>
      <c r="AM94" s="56">
        <v>30173</v>
      </c>
      <c r="AN94" s="56">
        <v>28353</v>
      </c>
      <c r="AO94" s="56">
        <v>12342</v>
      </c>
      <c r="AP94" s="56">
        <v>20975</v>
      </c>
      <c r="AQ94" s="56">
        <v>34380</v>
      </c>
      <c r="AR94" s="56">
        <v>10436</v>
      </c>
      <c r="AS94" s="56">
        <v>6260</v>
      </c>
      <c r="AT94" s="57">
        <v>0</v>
      </c>
      <c r="AU94" s="56">
        <v>7253</v>
      </c>
      <c r="AV94" s="56">
        <v>1662</v>
      </c>
      <c r="AW94" s="56">
        <v>3613</v>
      </c>
      <c r="AX94" s="57">
        <v>0</v>
      </c>
      <c r="AY94" s="57">
        <v>43</v>
      </c>
      <c r="AZ94" s="57">
        <v>4</v>
      </c>
      <c r="BA94" s="57">
        <v>58</v>
      </c>
      <c r="BB94" s="57">
        <v>0</v>
      </c>
      <c r="BC94" s="57">
        <v>0</v>
      </c>
      <c r="BD94" s="57">
        <v>0</v>
      </c>
      <c r="BE94" s="57">
        <v>0</v>
      </c>
      <c r="BF94" s="57">
        <v>17</v>
      </c>
      <c r="BG94" s="57">
        <v>992</v>
      </c>
      <c r="BH94" s="57">
        <v>22</v>
      </c>
      <c r="BI94" s="57">
        <v>13</v>
      </c>
      <c r="BJ94" s="57">
        <v>7</v>
      </c>
      <c r="BK94" s="57">
        <v>36</v>
      </c>
      <c r="BL94" s="57">
        <v>14</v>
      </c>
      <c r="BM94" s="57">
        <v>12</v>
      </c>
      <c r="BN94" s="57">
        <v>12</v>
      </c>
      <c r="BO94" s="57">
        <v>500</v>
      </c>
      <c r="BP94" s="57">
        <v>55</v>
      </c>
      <c r="BQ94" s="57">
        <v>25</v>
      </c>
      <c r="BR94" s="57">
        <v>4</v>
      </c>
      <c r="BS94" s="57">
        <v>1</v>
      </c>
      <c r="BT94" s="57">
        <v>42</v>
      </c>
      <c r="BU94" s="57">
        <v>9</v>
      </c>
      <c r="BV94" s="57">
        <v>20</v>
      </c>
      <c r="BW94" s="57">
        <v>39</v>
      </c>
      <c r="BX94" s="57">
        <v>29</v>
      </c>
      <c r="BY94" s="57">
        <v>13</v>
      </c>
      <c r="BZ94" s="57">
        <v>0</v>
      </c>
      <c r="CA94" s="57">
        <v>20</v>
      </c>
      <c r="CB94" s="56">
        <v>6500</v>
      </c>
      <c r="CC94" s="56">
        <v>17600</v>
      </c>
      <c r="CD94" s="56">
        <v>102664</v>
      </c>
      <c r="CE94" s="57">
        <v>0</v>
      </c>
      <c r="CF94" s="57">
        <v>11</v>
      </c>
      <c r="CG94" s="56">
        <v>227951</v>
      </c>
      <c r="CH94" s="56">
        <v>70350</v>
      </c>
      <c r="CI94" s="57">
        <v>12</v>
      </c>
      <c r="CJ94" s="57">
        <v>0</v>
      </c>
      <c r="CK94" s="57">
        <v>0</v>
      </c>
      <c r="CL94" s="57">
        <v>0</v>
      </c>
      <c r="CM94" s="57">
        <v>9</v>
      </c>
      <c r="CN94" s="57">
        <v>0</v>
      </c>
      <c r="CO94" s="57">
        <v>12</v>
      </c>
      <c r="CP94" s="56">
        <v>3900</v>
      </c>
      <c r="CQ94" s="56">
        <v>8603</v>
      </c>
      <c r="CR94" s="57">
        <v>0</v>
      </c>
      <c r="CS94" s="56">
        <v>134858</v>
      </c>
      <c r="CT94" s="56">
        <v>136987</v>
      </c>
      <c r="CU94" s="56">
        <v>4025</v>
      </c>
      <c r="CV94" s="56">
        <v>184869</v>
      </c>
      <c r="CW94" s="56">
        <v>175276</v>
      </c>
      <c r="CX94" s="56">
        <v>75907</v>
      </c>
      <c r="CY94" s="56">
        <v>90240</v>
      </c>
      <c r="CZ94" s="56">
        <v>127898</v>
      </c>
      <c r="DA94" s="56">
        <v>108648</v>
      </c>
      <c r="DB94" s="56">
        <v>113621</v>
      </c>
      <c r="DC94" s="56">
        <v>58741</v>
      </c>
      <c r="DD94" s="56">
        <v>160159</v>
      </c>
    </row>
    <row r="95" spans="1:109" ht="11.1" customHeight="1" x14ac:dyDescent="0.25">
      <c r="A95" s="44" t="s">
        <v>393</v>
      </c>
      <c r="B95" s="45">
        <v>160</v>
      </c>
      <c r="C95" s="45"/>
      <c r="D95" s="45"/>
      <c r="E95" s="45"/>
      <c r="F95" s="46">
        <v>2100</v>
      </c>
      <c r="G95" s="45"/>
      <c r="H95" s="45"/>
      <c r="I95" s="46">
        <v>12291</v>
      </c>
      <c r="J95" s="46">
        <v>45641</v>
      </c>
      <c r="K95" s="46">
        <f>3780+150</f>
        <v>3930</v>
      </c>
      <c r="L95" s="45"/>
      <c r="M95" s="45"/>
      <c r="N95" s="45"/>
      <c r="O95" s="45"/>
      <c r="P95" s="46">
        <v>6620</v>
      </c>
      <c r="Q95" s="45"/>
      <c r="R95" s="46">
        <v>3686</v>
      </c>
      <c r="S95" s="46">
        <v>3160</v>
      </c>
      <c r="T95" s="46">
        <v>3835</v>
      </c>
      <c r="U95" s="46">
        <v>3452</v>
      </c>
      <c r="V95" s="46">
        <v>11482</v>
      </c>
      <c r="W95" s="46">
        <v>1920</v>
      </c>
      <c r="X95" s="46">
        <v>4966</v>
      </c>
      <c r="Y95" s="46">
        <v>1826</v>
      </c>
      <c r="Z95" s="46">
        <v>3794</v>
      </c>
      <c r="AA95" s="46">
        <v>3357</v>
      </c>
      <c r="AB95" s="46">
        <v>6762</v>
      </c>
      <c r="AC95" s="46">
        <v>7659</v>
      </c>
      <c r="AD95" s="46">
        <v>4525</v>
      </c>
      <c r="AE95" s="46">
        <v>13340</v>
      </c>
      <c r="AF95" s="46">
        <v>4923</v>
      </c>
      <c r="AG95" s="46">
        <v>2910</v>
      </c>
      <c r="AH95" s="46">
        <v>4096</v>
      </c>
      <c r="AI95" s="46">
        <v>6616</v>
      </c>
      <c r="AJ95" s="46">
        <v>2439</v>
      </c>
      <c r="AK95" s="46">
        <v>2084</v>
      </c>
      <c r="AL95" s="46">
        <v>6373</v>
      </c>
      <c r="AM95" s="46">
        <v>3042</v>
      </c>
      <c r="AN95" s="46">
        <v>4149</v>
      </c>
      <c r="AO95" s="46">
        <v>2420</v>
      </c>
      <c r="AP95" s="46">
        <v>3722</v>
      </c>
      <c r="AQ95" s="45"/>
      <c r="AR95" s="46">
        <v>2674</v>
      </c>
      <c r="AS95" s="46">
        <v>1340</v>
      </c>
      <c r="AT95" s="45"/>
      <c r="AU95" s="47">
        <v>494</v>
      </c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7">
        <v>992</v>
      </c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6">
        <v>23498</v>
      </c>
      <c r="CE95" s="45"/>
      <c r="CF95" s="45"/>
      <c r="CG95" s="46">
        <f>27530+20</f>
        <v>27550</v>
      </c>
      <c r="CH95" s="45">
        <v>3196</v>
      </c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>
        <v>9850</v>
      </c>
      <c r="CT95" s="46">
        <v>136987</v>
      </c>
      <c r="CU95" s="45"/>
      <c r="CV95" s="46">
        <v>1415</v>
      </c>
      <c r="CW95" s="45"/>
      <c r="CX95" s="46">
        <v>10077</v>
      </c>
      <c r="CY95" s="46">
        <v>12574</v>
      </c>
      <c r="CZ95" s="46">
        <v>15956</v>
      </c>
      <c r="DA95" s="46">
        <v>9984</v>
      </c>
      <c r="DB95" s="46">
        <v>16178</v>
      </c>
      <c r="DC95" s="46">
        <v>5985</v>
      </c>
      <c r="DD95" s="45"/>
      <c r="DE95" s="39"/>
    </row>
    <row r="96" spans="1:109" ht="11.1" customHeight="1" x14ac:dyDescent="0.25">
      <c r="A96" s="44" t="s">
        <v>394</v>
      </c>
      <c r="B96" s="45">
        <v>850</v>
      </c>
      <c r="C96" s="45"/>
      <c r="D96" s="45"/>
      <c r="E96" s="45"/>
      <c r="F96" s="45"/>
      <c r="G96" s="45"/>
      <c r="H96" s="45"/>
      <c r="I96" s="46">
        <v>9753</v>
      </c>
      <c r="J96" s="45"/>
      <c r="K96" s="46">
        <f>1132+240</f>
        <v>1372</v>
      </c>
      <c r="L96" s="45"/>
      <c r="M96" s="45"/>
      <c r="N96" s="46">
        <v>3300</v>
      </c>
      <c r="O96" s="45"/>
      <c r="P96" s="45"/>
      <c r="Q96" s="45"/>
      <c r="R96" s="45"/>
      <c r="S96" s="45"/>
      <c r="T96" s="45"/>
      <c r="U96" s="45"/>
      <c r="V96" s="46">
        <v>1516</v>
      </c>
      <c r="W96" s="45"/>
      <c r="X96" s="45"/>
      <c r="Y96" s="45"/>
      <c r="Z96" s="45"/>
      <c r="AA96" s="45"/>
      <c r="AB96" s="45"/>
      <c r="AC96" s="47">
        <v>120</v>
      </c>
      <c r="AD96" s="45"/>
      <c r="AE96" s="47">
        <v>350</v>
      </c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>
        <v>500</v>
      </c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6">
        <f>1290+25</f>
        <v>1315</v>
      </c>
      <c r="CH96" s="45">
        <v>10705</v>
      </c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7">
        <f>365+4100</f>
        <v>4465</v>
      </c>
      <c r="CT96" s="45"/>
      <c r="CU96" s="45"/>
      <c r="CV96" s="47">
        <v>950</v>
      </c>
      <c r="CW96" s="45"/>
      <c r="CX96" s="46">
        <v>4063</v>
      </c>
      <c r="CY96" s="45"/>
      <c r="CZ96" s="47">
        <v>686</v>
      </c>
      <c r="DA96" s="45"/>
      <c r="DB96" s="47">
        <v>311</v>
      </c>
      <c r="DC96" s="45"/>
      <c r="DD96" s="45"/>
      <c r="DE96" s="39"/>
    </row>
    <row r="97" spans="1:109" ht="11.1" customHeight="1" x14ac:dyDescent="0.25">
      <c r="A97" s="44" t="s">
        <v>395</v>
      </c>
      <c r="B97" s="45"/>
      <c r="C97" s="45"/>
      <c r="D97" s="45"/>
      <c r="E97" s="45"/>
      <c r="F97" s="45"/>
      <c r="G97" s="45"/>
      <c r="H97" s="45"/>
      <c r="I97" s="46">
        <v>10893</v>
      </c>
      <c r="J97" s="45"/>
      <c r="K97" s="46">
        <v>4087</v>
      </c>
      <c r="L97" s="45"/>
      <c r="M97" s="45"/>
      <c r="N97" s="45"/>
      <c r="O97" s="45"/>
      <c r="P97" s="45"/>
      <c r="Q97" s="45"/>
      <c r="R97" s="45"/>
      <c r="S97" s="47">
        <v>426</v>
      </c>
      <c r="T97" s="45"/>
      <c r="U97" s="45"/>
      <c r="V97" s="45"/>
      <c r="W97" s="45"/>
      <c r="X97" s="45"/>
      <c r="Y97" s="45"/>
      <c r="Z97" s="45"/>
      <c r="AA97" s="45"/>
      <c r="AB97" s="47">
        <v>120</v>
      </c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7">
        <v>750</v>
      </c>
      <c r="AQ97" s="45"/>
      <c r="AR97" s="45"/>
      <c r="AS97" s="45"/>
      <c r="AT97" s="45"/>
      <c r="AU97" s="45"/>
      <c r="AV97" s="45"/>
      <c r="AW97" s="47">
        <v>24</v>
      </c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6">
        <v>1900</v>
      </c>
      <c r="CT97" s="45"/>
      <c r="CU97" s="45"/>
      <c r="CV97" s="47">
        <v>980</v>
      </c>
      <c r="CW97" s="47">
        <v>683</v>
      </c>
      <c r="CX97" s="45"/>
      <c r="CY97" s="45"/>
      <c r="CZ97" s="45"/>
      <c r="DA97" s="45"/>
      <c r="DB97" s="47">
        <v>515</v>
      </c>
      <c r="DC97" s="45"/>
      <c r="DD97" s="45"/>
      <c r="DE97" s="39"/>
    </row>
    <row r="98" spans="1:109" ht="11.1" customHeight="1" x14ac:dyDescent="0.25">
      <c r="A98" s="44" t="s">
        <v>396</v>
      </c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7">
        <v>636</v>
      </c>
      <c r="CX98" s="45"/>
      <c r="CY98" s="45"/>
      <c r="CZ98" s="45"/>
      <c r="DA98" s="45"/>
      <c r="DB98" s="45"/>
      <c r="DC98" s="45"/>
      <c r="DD98" s="46">
        <v>1027</v>
      </c>
      <c r="DE98" s="39"/>
    </row>
    <row r="99" spans="1:109" ht="11.1" customHeight="1" x14ac:dyDescent="0.25">
      <c r="A99" s="44" t="s">
        <v>397</v>
      </c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7">
        <v>850</v>
      </c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7">
        <v>240</v>
      </c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>
        <v>3900</v>
      </c>
      <c r="CQ99" s="45"/>
      <c r="CR99" s="45"/>
      <c r="CS99" s="45"/>
      <c r="CT99" s="45"/>
      <c r="CU99" s="45"/>
      <c r="CV99" s="47">
        <v>800</v>
      </c>
      <c r="CW99" s="45"/>
      <c r="CX99" s="45"/>
      <c r="CY99" s="45"/>
      <c r="CZ99" s="47">
        <v>131</v>
      </c>
      <c r="DA99" s="47">
        <v>50</v>
      </c>
      <c r="DB99" s="45"/>
      <c r="DC99" s="45"/>
      <c r="DD99" s="45"/>
      <c r="DE99" s="39"/>
    </row>
    <row r="100" spans="1:109" ht="11.1" customHeight="1" x14ac:dyDescent="0.25">
      <c r="A100" s="44" t="s">
        <v>398</v>
      </c>
      <c r="B100" s="45">
        <v>76</v>
      </c>
      <c r="C100" s="45"/>
      <c r="D100" s="45"/>
      <c r="E100" s="45">
        <v>7100</v>
      </c>
      <c r="F100" s="47">
        <v>260</v>
      </c>
      <c r="G100" s="45"/>
      <c r="H100" s="45"/>
      <c r="I100" s="46">
        <v>13200</v>
      </c>
      <c r="J100" s="45"/>
      <c r="K100" s="45"/>
      <c r="L100" s="45"/>
      <c r="M100" s="45"/>
      <c r="N100" s="45"/>
      <c r="O100" s="45"/>
      <c r="P100" s="45"/>
      <c r="Q100" s="45"/>
      <c r="R100" s="47">
        <v>300</v>
      </c>
      <c r="S100" s="45"/>
      <c r="T100" s="46">
        <v>1127</v>
      </c>
      <c r="U100" s="46">
        <v>1763</v>
      </c>
      <c r="V100" s="46">
        <v>1070</v>
      </c>
      <c r="W100" s="45"/>
      <c r="X100" s="46">
        <v>1870</v>
      </c>
      <c r="Y100" s="47">
        <v>256</v>
      </c>
      <c r="Z100" s="47">
        <v>900</v>
      </c>
      <c r="AA100" s="46">
        <v>1270</v>
      </c>
      <c r="AB100" s="47">
        <v>23</v>
      </c>
      <c r="AC100" s="47">
        <v>490</v>
      </c>
      <c r="AD100" s="47">
        <v>600</v>
      </c>
      <c r="AE100" s="46">
        <v>2070</v>
      </c>
      <c r="AF100" s="46">
        <v>2574</v>
      </c>
      <c r="AG100" s="46">
        <v>1391</v>
      </c>
      <c r="AH100" s="47">
        <v>558</v>
      </c>
      <c r="AI100" s="47">
        <v>795</v>
      </c>
      <c r="AJ100" s="47">
        <v>640</v>
      </c>
      <c r="AK100" s="46">
        <v>2400</v>
      </c>
      <c r="AL100" s="46">
        <v>1127</v>
      </c>
      <c r="AM100" s="47">
        <v>135</v>
      </c>
      <c r="AN100" s="47">
        <v>460</v>
      </c>
      <c r="AO100" s="47">
        <v>305</v>
      </c>
      <c r="AP100" s="46">
        <v>1190</v>
      </c>
      <c r="AQ100" s="47">
        <v>550</v>
      </c>
      <c r="AR100" s="45"/>
      <c r="AS100" s="47">
        <v>241</v>
      </c>
      <c r="AT100" s="45"/>
      <c r="AU100" s="47">
        <v>156</v>
      </c>
      <c r="AV100" s="47">
        <v>167</v>
      </c>
      <c r="AW100" s="47">
        <v>36</v>
      </c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  <c r="CB100" s="45"/>
      <c r="CC100" s="45"/>
      <c r="CD100" s="45"/>
      <c r="CE100" s="45"/>
      <c r="CF100" s="45"/>
      <c r="CG100" s="45"/>
      <c r="CH100" s="45">
        <v>1143</v>
      </c>
      <c r="CI100" s="45"/>
      <c r="CJ100" s="45"/>
      <c r="CK100" s="45"/>
      <c r="CL100" s="45"/>
      <c r="CM100" s="45"/>
      <c r="CN100" s="45"/>
      <c r="CO100" s="45"/>
      <c r="CP100" s="45"/>
      <c r="CQ100" s="47">
        <v>260</v>
      </c>
      <c r="CR100" s="45"/>
      <c r="CS100" s="46">
        <v>2000</v>
      </c>
      <c r="CT100" s="45"/>
      <c r="CU100" s="45"/>
      <c r="CV100" s="46">
        <v>2205</v>
      </c>
      <c r="CW100" s="46">
        <v>1266</v>
      </c>
      <c r="CX100" s="47">
        <v>386</v>
      </c>
      <c r="CY100" s="46">
        <v>3423</v>
      </c>
      <c r="CZ100" s="46">
        <v>1469</v>
      </c>
      <c r="DA100" s="46">
        <v>4815</v>
      </c>
      <c r="DB100" s="45"/>
      <c r="DC100" s="45"/>
      <c r="DD100" s="47">
        <v>458</v>
      </c>
      <c r="DE100" s="39"/>
    </row>
    <row r="101" spans="1:109" ht="11.1" customHeight="1" x14ac:dyDescent="0.25">
      <c r="A101" s="44" t="s">
        <v>399</v>
      </c>
      <c r="B101" s="45"/>
      <c r="C101" s="45"/>
      <c r="D101" s="45"/>
      <c r="E101" s="45"/>
      <c r="F101" s="45"/>
      <c r="G101" s="45"/>
      <c r="H101" s="45"/>
      <c r="I101" s="46">
        <v>14849</v>
      </c>
      <c r="J101" s="45"/>
      <c r="K101" s="46">
        <v>6758</v>
      </c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6">
        <v>1350</v>
      </c>
      <c r="AA101" s="45"/>
      <c r="AB101" s="45"/>
      <c r="AC101" s="45"/>
      <c r="AD101" s="45"/>
      <c r="AE101" s="47">
        <v>400</v>
      </c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  <c r="BB101" s="45"/>
      <c r="BC101" s="45"/>
      <c r="BD101" s="45"/>
      <c r="BE101" s="45"/>
      <c r="BF101" s="45"/>
      <c r="BG101" s="45"/>
      <c r="BH101" s="45"/>
      <c r="BI101" s="45"/>
      <c r="BJ101" s="45"/>
      <c r="BK101" s="45"/>
      <c r="BL101" s="45"/>
      <c r="BM101" s="45"/>
      <c r="BN101" s="45"/>
      <c r="BO101" s="45"/>
      <c r="BP101" s="45"/>
      <c r="BQ101" s="45"/>
      <c r="BR101" s="45"/>
      <c r="BS101" s="45"/>
      <c r="BT101" s="45"/>
      <c r="BU101" s="45"/>
      <c r="BV101" s="45"/>
      <c r="BW101" s="45"/>
      <c r="BX101" s="45"/>
      <c r="BY101" s="45"/>
      <c r="BZ101" s="45"/>
      <c r="CA101" s="45"/>
      <c r="CB101" s="45"/>
      <c r="CC101" s="45"/>
      <c r="CD101" s="45"/>
      <c r="CE101" s="45"/>
      <c r="CF101" s="45"/>
      <c r="CG101" s="46">
        <v>1725</v>
      </c>
      <c r="CH101" s="45"/>
      <c r="CI101" s="45"/>
      <c r="CJ101" s="45"/>
      <c r="CK101" s="45"/>
      <c r="CL101" s="45"/>
      <c r="CM101" s="45"/>
      <c r="CN101" s="45"/>
      <c r="CO101" s="45"/>
      <c r="CP101" s="45"/>
      <c r="CQ101" s="45"/>
      <c r="CR101" s="45"/>
      <c r="CS101" s="45"/>
      <c r="CT101" s="45"/>
      <c r="CU101" s="45"/>
      <c r="CV101" s="45"/>
      <c r="CW101" s="45"/>
      <c r="CX101" s="45"/>
      <c r="CY101" s="47">
        <v>440</v>
      </c>
      <c r="CZ101" s="45"/>
      <c r="DA101" s="45"/>
      <c r="DB101" s="47">
        <v>693</v>
      </c>
      <c r="DC101" s="47">
        <v>250</v>
      </c>
      <c r="DD101" s="45"/>
      <c r="DE101" s="39"/>
    </row>
    <row r="102" spans="1:109" ht="11.1" customHeight="1" x14ac:dyDescent="0.25">
      <c r="A102" s="44" t="s">
        <v>400</v>
      </c>
      <c r="B102" s="45"/>
      <c r="C102" s="45"/>
      <c r="D102" s="45"/>
      <c r="E102" s="45"/>
      <c r="F102" s="45"/>
      <c r="G102" s="45"/>
      <c r="H102" s="45"/>
      <c r="I102" s="47">
        <v>677</v>
      </c>
      <c r="J102" s="45"/>
      <c r="K102" s="47">
        <v>273</v>
      </c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7">
        <v>105</v>
      </c>
      <c r="AB102" s="45"/>
      <c r="AC102" s="45"/>
      <c r="AD102" s="45"/>
      <c r="AE102" s="46">
        <v>3200</v>
      </c>
      <c r="AF102" s="45"/>
      <c r="AG102" s="45"/>
      <c r="AH102" s="47">
        <v>277</v>
      </c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45"/>
      <c r="BU102" s="45"/>
      <c r="BV102" s="45"/>
      <c r="BW102" s="45"/>
      <c r="BX102" s="45"/>
      <c r="BY102" s="45"/>
      <c r="BZ102" s="45"/>
      <c r="CA102" s="45"/>
      <c r="CB102" s="45"/>
      <c r="CC102" s="45"/>
      <c r="CD102" s="45"/>
      <c r="CE102" s="45"/>
      <c r="CF102" s="45"/>
      <c r="CG102" s="47">
        <v>556</v>
      </c>
      <c r="CH102" s="45"/>
      <c r="CI102" s="45"/>
      <c r="CJ102" s="45"/>
      <c r="CK102" s="45"/>
      <c r="CL102" s="45"/>
      <c r="CM102" s="45"/>
      <c r="CN102" s="45"/>
      <c r="CO102" s="45"/>
      <c r="CP102" s="45"/>
      <c r="CQ102" s="45"/>
      <c r="CR102" s="45"/>
      <c r="CS102" s="45"/>
      <c r="CT102" s="45"/>
      <c r="CU102" s="45"/>
      <c r="CV102" s="45"/>
      <c r="CW102" s="45"/>
      <c r="CX102" s="45"/>
      <c r="CY102" s="47">
        <v>88</v>
      </c>
      <c r="CZ102" s="47">
        <v>211</v>
      </c>
      <c r="DA102" s="45"/>
      <c r="DB102" s="47">
        <v>112</v>
      </c>
      <c r="DC102" s="45"/>
      <c r="DD102" s="45"/>
      <c r="DE102" s="39"/>
    </row>
    <row r="103" spans="1:109" ht="11.1" customHeight="1" x14ac:dyDescent="0.25">
      <c r="A103" s="44" t="s">
        <v>401</v>
      </c>
      <c r="B103" s="45"/>
      <c r="C103" s="45"/>
      <c r="D103" s="45"/>
      <c r="E103" s="45"/>
      <c r="F103" s="45"/>
      <c r="G103" s="45"/>
      <c r="H103" s="45"/>
      <c r="I103" s="46">
        <v>35122</v>
      </c>
      <c r="J103" s="45"/>
      <c r="K103" s="46">
        <v>1970</v>
      </c>
      <c r="L103" s="45"/>
      <c r="M103" s="45"/>
      <c r="N103" s="46">
        <v>1500</v>
      </c>
      <c r="O103" s="45"/>
      <c r="P103" s="45"/>
      <c r="Q103" s="45"/>
      <c r="R103" s="45"/>
      <c r="S103" s="45"/>
      <c r="T103" s="45"/>
      <c r="U103" s="45"/>
      <c r="V103" s="47">
        <v>850</v>
      </c>
      <c r="W103" s="47">
        <v>375</v>
      </c>
      <c r="X103" s="45"/>
      <c r="Y103" s="45"/>
      <c r="Z103" s="45"/>
      <c r="AA103" s="47">
        <v>218</v>
      </c>
      <c r="AB103" s="47">
        <v>343</v>
      </c>
      <c r="AC103" s="47">
        <v>101</v>
      </c>
      <c r="AD103" s="45"/>
      <c r="AE103" s="46">
        <v>6500</v>
      </c>
      <c r="AF103" s="45"/>
      <c r="AG103" s="47">
        <v>991</v>
      </c>
      <c r="AH103" s="46">
        <v>1016</v>
      </c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AY103" s="45"/>
      <c r="AZ103" s="45"/>
      <c r="BA103" s="45"/>
      <c r="BB103" s="45"/>
      <c r="BC103" s="45"/>
      <c r="BD103" s="45"/>
      <c r="BE103" s="45"/>
      <c r="BF103" s="45"/>
      <c r="BG103" s="45"/>
      <c r="BH103" s="45"/>
      <c r="BI103" s="45"/>
      <c r="BJ103" s="45"/>
      <c r="BK103" s="45"/>
      <c r="BL103" s="45"/>
      <c r="BM103" s="45"/>
      <c r="BN103" s="45"/>
      <c r="BO103" s="45"/>
      <c r="BP103" s="45"/>
      <c r="BQ103" s="45"/>
      <c r="BR103" s="45"/>
      <c r="BS103" s="45"/>
      <c r="BT103" s="45"/>
      <c r="BU103" s="45"/>
      <c r="BV103" s="45"/>
      <c r="BW103" s="45"/>
      <c r="BX103" s="45"/>
      <c r="BY103" s="45"/>
      <c r="BZ103" s="45"/>
      <c r="CA103" s="45"/>
      <c r="CB103" s="45"/>
      <c r="CC103" s="45"/>
      <c r="CD103" s="45"/>
      <c r="CE103" s="45"/>
      <c r="CF103" s="45"/>
      <c r="CG103" s="46">
        <v>2961</v>
      </c>
      <c r="CH103" s="45"/>
      <c r="CI103" s="45"/>
      <c r="CJ103" s="45"/>
      <c r="CK103" s="45"/>
      <c r="CL103" s="45"/>
      <c r="CM103" s="45"/>
      <c r="CN103" s="45"/>
      <c r="CO103" s="45"/>
      <c r="CP103" s="45"/>
      <c r="CQ103" s="45"/>
      <c r="CR103" s="45"/>
      <c r="CS103" s="45"/>
      <c r="CT103" s="45"/>
      <c r="CU103" s="45"/>
      <c r="CV103" s="45"/>
      <c r="CW103" s="45"/>
      <c r="CX103" s="47">
        <v>450</v>
      </c>
      <c r="CY103" s="47">
        <v>467</v>
      </c>
      <c r="CZ103" s="47">
        <v>526</v>
      </c>
      <c r="DA103" s="46">
        <v>2400</v>
      </c>
      <c r="DB103" s="47">
        <v>834</v>
      </c>
      <c r="DC103" s="47">
        <v>200</v>
      </c>
      <c r="DD103" s="45"/>
      <c r="DE103" s="39"/>
    </row>
    <row r="104" spans="1:109" ht="11.1" customHeight="1" x14ac:dyDescent="0.25">
      <c r="A104" s="44" t="s">
        <v>402</v>
      </c>
      <c r="B104" s="45"/>
      <c r="C104" s="45"/>
      <c r="D104" s="45"/>
      <c r="E104" s="45"/>
      <c r="F104" s="45"/>
      <c r="G104" s="45"/>
      <c r="H104" s="45"/>
      <c r="I104" s="46">
        <v>3252</v>
      </c>
      <c r="J104" s="45"/>
      <c r="K104" s="47">
        <v>504</v>
      </c>
      <c r="L104" s="45"/>
      <c r="M104" s="45"/>
      <c r="N104" s="46">
        <v>2000</v>
      </c>
      <c r="O104" s="45"/>
      <c r="P104" s="45"/>
      <c r="Q104" s="45"/>
      <c r="R104" s="45"/>
      <c r="S104" s="45"/>
      <c r="T104" s="45"/>
      <c r="U104" s="45"/>
      <c r="V104" s="46">
        <v>1250</v>
      </c>
      <c r="W104" s="45"/>
      <c r="X104" s="45"/>
      <c r="Y104" s="45"/>
      <c r="Z104" s="45"/>
      <c r="AA104" s="47">
        <v>58</v>
      </c>
      <c r="AB104" s="45"/>
      <c r="AC104" s="47">
        <v>250</v>
      </c>
      <c r="AD104" s="45"/>
      <c r="AE104" s="46">
        <v>6200</v>
      </c>
      <c r="AF104" s="45"/>
      <c r="AG104" s="45"/>
      <c r="AH104" s="47">
        <v>396</v>
      </c>
      <c r="AI104" s="45"/>
      <c r="AJ104" s="45"/>
      <c r="AK104" s="45"/>
      <c r="AL104" s="45"/>
      <c r="AM104" s="45"/>
      <c r="AN104" s="45"/>
      <c r="AO104" s="47">
        <v>1</v>
      </c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  <c r="BB104" s="45"/>
      <c r="BC104" s="45"/>
      <c r="BD104" s="45"/>
      <c r="BE104" s="45"/>
      <c r="BF104" s="45"/>
      <c r="BG104" s="45"/>
      <c r="BH104" s="45"/>
      <c r="BI104" s="45"/>
      <c r="BJ104" s="45"/>
      <c r="BK104" s="45"/>
      <c r="BL104" s="45"/>
      <c r="BM104" s="45"/>
      <c r="BN104" s="45"/>
      <c r="BO104" s="45"/>
      <c r="BP104" s="45"/>
      <c r="BQ104" s="45"/>
      <c r="BR104" s="45"/>
      <c r="BS104" s="45"/>
      <c r="BT104" s="45"/>
      <c r="BU104" s="45"/>
      <c r="BV104" s="45"/>
      <c r="BW104" s="45"/>
      <c r="BX104" s="45"/>
      <c r="BY104" s="45"/>
      <c r="BZ104" s="45"/>
      <c r="CA104" s="45"/>
      <c r="CB104" s="45"/>
      <c r="CC104" s="45"/>
      <c r="CD104" s="45"/>
      <c r="CE104" s="45"/>
      <c r="CF104" s="45"/>
      <c r="CG104" s="46">
        <v>5560</v>
      </c>
      <c r="CH104" s="45"/>
      <c r="CI104" s="45"/>
      <c r="CJ104" s="45"/>
      <c r="CK104" s="45"/>
      <c r="CL104" s="45"/>
      <c r="CM104" s="45"/>
      <c r="CN104" s="45"/>
      <c r="CO104" s="45"/>
      <c r="CP104" s="45"/>
      <c r="CQ104" s="45"/>
      <c r="CR104" s="45"/>
      <c r="CS104" s="45"/>
      <c r="CT104" s="45"/>
      <c r="CU104" s="45"/>
      <c r="CV104" s="45"/>
      <c r="CW104" s="45"/>
      <c r="CX104" s="45"/>
      <c r="CY104" s="47">
        <v>305</v>
      </c>
      <c r="CZ104" s="47">
        <v>660</v>
      </c>
      <c r="DA104" s="45"/>
      <c r="DB104" s="45"/>
      <c r="DC104" s="47">
        <v>300</v>
      </c>
      <c r="DD104" s="45"/>
      <c r="DE104" s="39"/>
    </row>
    <row r="105" spans="1:109" ht="11.1" customHeight="1" x14ac:dyDescent="0.25">
      <c r="A105" s="44" t="s">
        <v>403</v>
      </c>
      <c r="B105" s="45"/>
      <c r="C105" s="45"/>
      <c r="D105" s="45"/>
      <c r="E105" s="45"/>
      <c r="F105" s="45"/>
      <c r="G105" s="45"/>
      <c r="H105" s="45"/>
      <c r="I105" s="46">
        <v>16094</v>
      </c>
      <c r="J105" s="45"/>
      <c r="K105" s="45"/>
      <c r="L105" s="45"/>
      <c r="M105" s="45"/>
      <c r="N105" s="46">
        <v>1400</v>
      </c>
      <c r="O105" s="45"/>
      <c r="P105" s="45"/>
      <c r="Q105" s="45"/>
      <c r="R105" s="46">
        <v>1178</v>
      </c>
      <c r="S105" s="45"/>
      <c r="T105" s="45"/>
      <c r="U105" s="45"/>
      <c r="V105" s="47">
        <v>150</v>
      </c>
      <c r="W105" s="45"/>
      <c r="X105" s="46">
        <v>3075</v>
      </c>
      <c r="Y105" s="47">
        <v>962</v>
      </c>
      <c r="Z105" s="47">
        <v>100</v>
      </c>
      <c r="AA105" s="45"/>
      <c r="AB105" s="47">
        <v>200</v>
      </c>
      <c r="AC105" s="47">
        <v>140</v>
      </c>
      <c r="AD105" s="45"/>
      <c r="AE105" s="46">
        <v>2600</v>
      </c>
      <c r="AF105" s="46">
        <v>1299</v>
      </c>
      <c r="AG105" s="46">
        <v>2928</v>
      </c>
      <c r="AH105" s="46">
        <v>1289</v>
      </c>
      <c r="AI105" s="47">
        <v>54</v>
      </c>
      <c r="AJ105" s="45"/>
      <c r="AK105" s="45"/>
      <c r="AL105" s="47">
        <v>786</v>
      </c>
      <c r="AM105" s="47">
        <v>216</v>
      </c>
      <c r="AN105" s="47">
        <v>225</v>
      </c>
      <c r="AO105" s="45"/>
      <c r="AP105" s="45"/>
      <c r="AQ105" s="47">
        <v>943</v>
      </c>
      <c r="AR105" s="45"/>
      <c r="AS105" s="45"/>
      <c r="AT105" s="45"/>
      <c r="AU105" s="47">
        <v>579</v>
      </c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  <c r="BU105" s="45"/>
      <c r="BV105" s="45"/>
      <c r="BW105" s="45"/>
      <c r="BX105" s="45"/>
      <c r="BY105" s="45"/>
      <c r="BZ105" s="45"/>
      <c r="CA105" s="45"/>
      <c r="CB105" s="45"/>
      <c r="CC105" s="45"/>
      <c r="CD105" s="47">
        <v>408</v>
      </c>
      <c r="CE105" s="45"/>
      <c r="CF105" s="45"/>
      <c r="CG105" s="46">
        <v>1359</v>
      </c>
      <c r="CH105" s="45"/>
      <c r="CI105" s="45"/>
      <c r="CJ105" s="45"/>
      <c r="CK105" s="45"/>
      <c r="CL105" s="45"/>
      <c r="CM105" s="45"/>
      <c r="CN105" s="45"/>
      <c r="CO105" s="45"/>
      <c r="CP105" s="45"/>
      <c r="CQ105" s="45"/>
      <c r="CR105" s="45"/>
      <c r="CS105" s="46">
        <v>3792</v>
      </c>
      <c r="CT105" s="45"/>
      <c r="CU105" s="45"/>
      <c r="CV105" s="46">
        <v>3000</v>
      </c>
      <c r="CW105" s="46">
        <v>5142</v>
      </c>
      <c r="CX105" s="47">
        <v>702</v>
      </c>
      <c r="CY105" s="47">
        <v>135</v>
      </c>
      <c r="CZ105" s="47">
        <v>321</v>
      </c>
      <c r="DA105" s="46">
        <v>3309</v>
      </c>
      <c r="DB105" s="46">
        <v>1881</v>
      </c>
      <c r="DC105" s="45"/>
      <c r="DD105" s="46">
        <v>2250</v>
      </c>
      <c r="DE105" s="39"/>
    </row>
    <row r="106" spans="1:109" ht="11.1" customHeight="1" x14ac:dyDescent="0.25">
      <c r="A106" s="44" t="s">
        <v>404</v>
      </c>
      <c r="B106" s="45">
        <v>9600</v>
      </c>
      <c r="C106" s="45"/>
      <c r="D106" s="45"/>
      <c r="E106" s="45"/>
      <c r="F106" s="47">
        <v>250</v>
      </c>
      <c r="G106" s="45"/>
      <c r="H106" s="45"/>
      <c r="I106" s="45"/>
      <c r="J106" s="45"/>
      <c r="K106" s="45">
        <v>360</v>
      </c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6">
        <v>3820</v>
      </c>
      <c r="W106" s="47">
        <v>228</v>
      </c>
      <c r="X106" s="45"/>
      <c r="Y106" s="45"/>
      <c r="Z106" s="46">
        <v>3000</v>
      </c>
      <c r="AA106" s="45"/>
      <c r="AB106" s="47">
        <v>20</v>
      </c>
      <c r="AC106" s="47">
        <v>210</v>
      </c>
      <c r="AD106" s="47">
        <v>618</v>
      </c>
      <c r="AE106" s="45"/>
      <c r="AF106" s="47">
        <v>788</v>
      </c>
      <c r="AG106" s="47">
        <v>252</v>
      </c>
      <c r="AH106" s="47">
        <v>219</v>
      </c>
      <c r="AI106" s="47">
        <v>485</v>
      </c>
      <c r="AJ106" s="45"/>
      <c r="AK106" s="45"/>
      <c r="AL106" s="45"/>
      <c r="AM106" s="45"/>
      <c r="AN106" s="47">
        <v>100</v>
      </c>
      <c r="AO106" s="47">
        <v>119</v>
      </c>
      <c r="AP106" s="47">
        <v>25</v>
      </c>
      <c r="AQ106" s="47">
        <v>512</v>
      </c>
      <c r="AR106" s="47">
        <v>20</v>
      </c>
      <c r="AS106" s="45"/>
      <c r="AT106" s="45"/>
      <c r="AU106" s="47">
        <v>123</v>
      </c>
      <c r="AV106" s="47">
        <v>167</v>
      </c>
      <c r="AW106" s="47">
        <v>200</v>
      </c>
      <c r="AX106" s="45"/>
      <c r="AY106" s="45"/>
      <c r="AZ106" s="45"/>
      <c r="BA106" s="45"/>
      <c r="BB106" s="45"/>
      <c r="BC106" s="45"/>
      <c r="BD106" s="45"/>
      <c r="BE106" s="45"/>
      <c r="BF106" s="45"/>
      <c r="BG106" s="45"/>
      <c r="BH106" s="45"/>
      <c r="BI106" s="45"/>
      <c r="BJ106" s="45"/>
      <c r="BK106" s="45"/>
      <c r="BL106" s="45"/>
      <c r="BM106" s="45"/>
      <c r="BN106" s="45"/>
      <c r="BO106" s="45"/>
      <c r="BP106" s="45"/>
      <c r="BQ106" s="45"/>
      <c r="BR106" s="45"/>
      <c r="BS106" s="45"/>
      <c r="BT106" s="45"/>
      <c r="BU106" s="45"/>
      <c r="BV106" s="45"/>
      <c r="BW106" s="45"/>
      <c r="BX106" s="45"/>
      <c r="BY106" s="45"/>
      <c r="BZ106" s="45"/>
      <c r="CA106" s="45"/>
      <c r="CB106" s="45"/>
      <c r="CC106" s="45"/>
      <c r="CD106" s="46">
        <v>1163</v>
      </c>
      <c r="CE106" s="45"/>
      <c r="CF106" s="45"/>
      <c r="CG106" s="46">
        <f>5689+300</f>
        <v>5989</v>
      </c>
      <c r="CH106" s="45">
        <v>13733</v>
      </c>
      <c r="CI106" s="45"/>
      <c r="CJ106" s="45"/>
      <c r="CK106" s="45"/>
      <c r="CL106" s="45"/>
      <c r="CM106" s="45"/>
      <c r="CN106" s="45"/>
      <c r="CO106" s="45"/>
      <c r="CP106" s="45"/>
      <c r="CQ106" s="45"/>
      <c r="CR106" s="45"/>
      <c r="CS106" s="46">
        <f>4427+2360</f>
        <v>6787</v>
      </c>
      <c r="CT106" s="45"/>
      <c r="CU106" s="45"/>
      <c r="CV106" s="46">
        <v>4230</v>
      </c>
      <c r="CW106" s="46">
        <v>6002</v>
      </c>
      <c r="CX106" s="45"/>
      <c r="CY106" s="45"/>
      <c r="CZ106" s="47">
        <v>460</v>
      </c>
      <c r="DA106" s="46">
        <v>2985</v>
      </c>
      <c r="DB106" s="47">
        <v>972</v>
      </c>
      <c r="DC106" s="46">
        <v>1400</v>
      </c>
      <c r="DD106" s="46">
        <v>3050</v>
      </c>
      <c r="DE106" s="39"/>
    </row>
    <row r="107" spans="1:109" ht="11.1" customHeight="1" x14ac:dyDescent="0.25">
      <c r="A107" s="44" t="s">
        <v>405</v>
      </c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  <c r="BI107" s="45"/>
      <c r="BJ107" s="45"/>
      <c r="BK107" s="45"/>
      <c r="BL107" s="45"/>
      <c r="BM107" s="45"/>
      <c r="BN107" s="45"/>
      <c r="BO107" s="45"/>
      <c r="BP107" s="45"/>
      <c r="BQ107" s="45"/>
      <c r="BR107" s="45"/>
      <c r="BS107" s="45"/>
      <c r="BT107" s="45"/>
      <c r="BU107" s="45"/>
      <c r="BV107" s="45"/>
      <c r="BW107" s="45"/>
      <c r="BX107" s="45"/>
      <c r="BY107" s="45"/>
      <c r="BZ107" s="45"/>
      <c r="CA107" s="45"/>
      <c r="CB107" s="45"/>
      <c r="CC107" s="45"/>
      <c r="CD107" s="45"/>
      <c r="CE107" s="45"/>
      <c r="CF107" s="45"/>
      <c r="CG107" s="47">
        <v>706</v>
      </c>
      <c r="CH107" s="45"/>
      <c r="CI107" s="45"/>
      <c r="CJ107" s="45"/>
      <c r="CK107" s="45"/>
      <c r="CL107" s="45"/>
      <c r="CM107" s="45"/>
      <c r="CN107" s="45"/>
      <c r="CO107" s="45"/>
      <c r="CP107" s="45"/>
      <c r="CQ107" s="45"/>
      <c r="CR107" s="45"/>
      <c r="CS107" s="47">
        <v>550</v>
      </c>
      <c r="CT107" s="45"/>
      <c r="CU107" s="45"/>
      <c r="CV107" s="45"/>
      <c r="CW107" s="45"/>
      <c r="CX107" s="45"/>
      <c r="CY107" s="45"/>
      <c r="CZ107" s="45"/>
      <c r="DA107" s="45"/>
      <c r="DB107" s="45"/>
      <c r="DC107" s="45"/>
      <c r="DD107" s="45"/>
      <c r="DE107" s="39"/>
    </row>
    <row r="108" spans="1:109" ht="11.1" customHeight="1" x14ac:dyDescent="0.25">
      <c r="A108" s="44" t="s">
        <v>406</v>
      </c>
      <c r="B108" s="45">
        <v>4435</v>
      </c>
      <c r="C108" s="45"/>
      <c r="D108" s="45"/>
      <c r="E108" s="45"/>
      <c r="F108" s="47">
        <v>250</v>
      </c>
      <c r="G108" s="45"/>
      <c r="H108" s="45"/>
      <c r="I108" s="46">
        <v>27236</v>
      </c>
      <c r="J108" s="45"/>
      <c r="K108" s="46">
        <f>12642+360</f>
        <v>13002</v>
      </c>
      <c r="L108" s="45"/>
      <c r="M108" s="45"/>
      <c r="N108" s="46">
        <v>2500</v>
      </c>
      <c r="O108" s="45"/>
      <c r="P108" s="46">
        <v>1048</v>
      </c>
      <c r="Q108" s="45"/>
      <c r="R108" s="45"/>
      <c r="S108" s="46">
        <v>1225</v>
      </c>
      <c r="T108" s="46">
        <v>1687</v>
      </c>
      <c r="U108" s="46">
        <v>1774</v>
      </c>
      <c r="V108" s="46">
        <v>4561</v>
      </c>
      <c r="W108" s="47">
        <v>64</v>
      </c>
      <c r="X108" s="46">
        <v>4613</v>
      </c>
      <c r="Y108" s="46">
        <v>1304</v>
      </c>
      <c r="Z108" s="46">
        <v>5900</v>
      </c>
      <c r="AA108" s="45"/>
      <c r="AB108" s="46">
        <v>1903</v>
      </c>
      <c r="AC108" s="46">
        <v>2200</v>
      </c>
      <c r="AD108" s="46">
        <v>1352</v>
      </c>
      <c r="AE108" s="46">
        <v>4900</v>
      </c>
      <c r="AF108" s="46">
        <v>2088</v>
      </c>
      <c r="AG108" s="46">
        <v>2799</v>
      </c>
      <c r="AH108" s="46">
        <v>2322</v>
      </c>
      <c r="AI108" s="46">
        <v>1180</v>
      </c>
      <c r="AJ108" s="46">
        <v>1691</v>
      </c>
      <c r="AK108" s="46">
        <v>1901</v>
      </c>
      <c r="AL108" s="46">
        <v>2143</v>
      </c>
      <c r="AM108" s="46">
        <v>1113</v>
      </c>
      <c r="AN108" s="47">
        <v>400</v>
      </c>
      <c r="AO108" s="47">
        <v>304</v>
      </c>
      <c r="AP108" s="46">
        <v>1240</v>
      </c>
      <c r="AQ108" s="47">
        <v>940</v>
      </c>
      <c r="AR108" s="47">
        <v>960</v>
      </c>
      <c r="AS108" s="47">
        <v>577</v>
      </c>
      <c r="AT108" s="45"/>
      <c r="AU108" s="47">
        <v>325</v>
      </c>
      <c r="AV108" s="47">
        <v>216</v>
      </c>
      <c r="AW108" s="47">
        <v>215</v>
      </c>
      <c r="AX108" s="45"/>
      <c r="AY108" s="45"/>
      <c r="AZ108" s="45"/>
      <c r="BA108" s="45"/>
      <c r="BB108" s="45"/>
      <c r="BC108" s="45"/>
      <c r="BD108" s="45"/>
      <c r="BE108" s="45"/>
      <c r="BF108" s="45"/>
      <c r="BG108" s="45"/>
      <c r="BH108" s="45"/>
      <c r="BI108" s="45"/>
      <c r="BJ108" s="45"/>
      <c r="BK108" s="45"/>
      <c r="BL108" s="45"/>
      <c r="BM108" s="45"/>
      <c r="BN108" s="45"/>
      <c r="BO108" s="45"/>
      <c r="BP108" s="45"/>
      <c r="BQ108" s="45"/>
      <c r="BR108" s="45"/>
      <c r="BS108" s="45"/>
      <c r="BT108" s="45"/>
      <c r="BU108" s="45"/>
      <c r="BV108" s="45"/>
      <c r="BW108" s="45"/>
      <c r="BX108" s="45"/>
      <c r="BY108" s="45"/>
      <c r="BZ108" s="45"/>
      <c r="CA108" s="45"/>
      <c r="CB108" s="45"/>
      <c r="CC108" s="45"/>
      <c r="CD108" s="46">
        <v>1692</v>
      </c>
      <c r="CE108" s="45"/>
      <c r="CF108" s="45"/>
      <c r="CG108" s="46">
        <f>9750+300</f>
        <v>10050</v>
      </c>
      <c r="CH108" s="45">
        <v>12353</v>
      </c>
      <c r="CI108" s="45"/>
      <c r="CJ108" s="45"/>
      <c r="CK108" s="45"/>
      <c r="CL108" s="45"/>
      <c r="CM108" s="45"/>
      <c r="CN108" s="45"/>
      <c r="CO108" s="45"/>
      <c r="CP108" s="45"/>
      <c r="CQ108" s="46">
        <v>1050</v>
      </c>
      <c r="CR108" s="45"/>
      <c r="CS108" s="46">
        <f>6291+1760</f>
        <v>8051</v>
      </c>
      <c r="CT108" s="45"/>
      <c r="CU108" s="45"/>
      <c r="CV108" s="46">
        <v>9950</v>
      </c>
      <c r="CW108" s="46">
        <v>6946</v>
      </c>
      <c r="CX108" s="46">
        <v>3115</v>
      </c>
      <c r="CY108" s="46">
        <v>2517</v>
      </c>
      <c r="CZ108" s="46">
        <v>2192</v>
      </c>
      <c r="DA108" s="46">
        <v>2400</v>
      </c>
      <c r="DB108" s="46">
        <v>3730</v>
      </c>
      <c r="DC108" s="46">
        <v>2200</v>
      </c>
      <c r="DD108" s="46">
        <v>8213</v>
      </c>
      <c r="DE108" s="39"/>
    </row>
    <row r="109" spans="1:109" ht="11.1" customHeight="1" x14ac:dyDescent="0.25">
      <c r="A109" s="44" t="s">
        <v>407</v>
      </c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  <c r="BM109" s="45"/>
      <c r="BN109" s="45"/>
      <c r="BO109" s="45"/>
      <c r="BP109" s="45"/>
      <c r="BQ109" s="45"/>
      <c r="BR109" s="45"/>
      <c r="BS109" s="45"/>
      <c r="BT109" s="45"/>
      <c r="BU109" s="45"/>
      <c r="BV109" s="45"/>
      <c r="BW109" s="45"/>
      <c r="BX109" s="45"/>
      <c r="BY109" s="45"/>
      <c r="BZ109" s="45"/>
      <c r="CA109" s="45"/>
      <c r="CB109" s="45"/>
      <c r="CC109" s="45"/>
      <c r="CD109" s="47">
        <v>84</v>
      </c>
      <c r="CE109" s="45"/>
      <c r="CF109" s="45"/>
      <c r="CG109" s="45"/>
      <c r="CH109" s="45"/>
      <c r="CI109" s="45"/>
      <c r="CJ109" s="45"/>
      <c r="CK109" s="45"/>
      <c r="CL109" s="45"/>
      <c r="CM109" s="45"/>
      <c r="CN109" s="45"/>
      <c r="CO109" s="45"/>
      <c r="CP109" s="45"/>
      <c r="CQ109" s="45"/>
      <c r="CR109" s="45"/>
      <c r="CS109" s="45"/>
      <c r="CT109" s="45"/>
      <c r="CU109" s="45"/>
      <c r="CV109" s="45"/>
      <c r="CW109" s="47">
        <v>559</v>
      </c>
      <c r="CX109" s="45"/>
      <c r="CY109" s="45"/>
      <c r="CZ109" s="45"/>
      <c r="DA109" s="45"/>
      <c r="DB109" s="47">
        <v>347</v>
      </c>
      <c r="DC109" s="45"/>
      <c r="DD109" s="46">
        <v>1134</v>
      </c>
      <c r="DE109" s="39"/>
    </row>
    <row r="110" spans="1:109" ht="11.1" customHeight="1" x14ac:dyDescent="0.25">
      <c r="A110" s="44" t="s">
        <v>408</v>
      </c>
      <c r="B110" s="45"/>
      <c r="C110" s="45"/>
      <c r="D110" s="45"/>
      <c r="E110" s="45"/>
      <c r="F110" s="45"/>
      <c r="G110" s="45"/>
      <c r="H110" s="45"/>
      <c r="I110" s="46">
        <v>5687</v>
      </c>
      <c r="J110" s="45"/>
      <c r="K110" s="47">
        <v>1</v>
      </c>
      <c r="L110" s="45"/>
      <c r="M110" s="45"/>
      <c r="N110" s="45"/>
      <c r="O110" s="45"/>
      <c r="P110" s="45"/>
      <c r="Q110" s="45"/>
      <c r="R110" s="47">
        <v>862</v>
      </c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  <c r="AY110" s="45"/>
      <c r="AZ110" s="45"/>
      <c r="BA110" s="45"/>
      <c r="BB110" s="45"/>
      <c r="BC110" s="45"/>
      <c r="BD110" s="45"/>
      <c r="BE110" s="45"/>
      <c r="BF110" s="45"/>
      <c r="BG110" s="45"/>
      <c r="BH110" s="45"/>
      <c r="BI110" s="45"/>
      <c r="BJ110" s="45"/>
      <c r="BK110" s="45"/>
      <c r="BL110" s="45"/>
      <c r="BM110" s="45"/>
      <c r="BN110" s="45"/>
      <c r="BO110" s="45"/>
      <c r="BP110" s="45"/>
      <c r="BQ110" s="45"/>
      <c r="BR110" s="45"/>
      <c r="BS110" s="45"/>
      <c r="BT110" s="45"/>
      <c r="BU110" s="45"/>
      <c r="BV110" s="45"/>
      <c r="BW110" s="45"/>
      <c r="BX110" s="45"/>
      <c r="BY110" s="45"/>
      <c r="BZ110" s="45"/>
      <c r="CA110" s="45"/>
      <c r="CB110" s="45"/>
      <c r="CC110" s="45"/>
      <c r="CD110" s="45"/>
      <c r="CE110" s="45"/>
      <c r="CF110" s="45"/>
      <c r="CG110" s="45"/>
      <c r="CH110" s="45"/>
      <c r="CI110" s="45"/>
      <c r="CJ110" s="45"/>
      <c r="CK110" s="45"/>
      <c r="CL110" s="45"/>
      <c r="CM110" s="45"/>
      <c r="CN110" s="45"/>
      <c r="CO110" s="45"/>
      <c r="CP110" s="45"/>
      <c r="CQ110" s="45"/>
      <c r="CR110" s="45"/>
      <c r="CS110" s="45"/>
      <c r="CT110" s="45"/>
      <c r="CU110" s="45"/>
      <c r="CV110" s="47">
        <f>500+840</f>
        <v>1340</v>
      </c>
      <c r="CW110" s="45"/>
      <c r="CX110" s="45"/>
      <c r="CY110" s="45"/>
      <c r="CZ110" s="45"/>
      <c r="DA110" s="45"/>
      <c r="DB110" s="45"/>
      <c r="DC110" s="45"/>
      <c r="DD110" s="45"/>
      <c r="DE110" s="39"/>
    </row>
    <row r="111" spans="1:109" ht="11.1" customHeight="1" x14ac:dyDescent="0.25">
      <c r="A111" s="44" t="s">
        <v>409</v>
      </c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7">
        <v>664</v>
      </c>
      <c r="Q111" s="45"/>
      <c r="R111" s="46">
        <v>4854</v>
      </c>
      <c r="S111" s="45"/>
      <c r="T111" s="46">
        <v>1704</v>
      </c>
      <c r="U111" s="46">
        <v>1153</v>
      </c>
      <c r="V111" s="45"/>
      <c r="W111" s="46">
        <v>2296</v>
      </c>
      <c r="X111" s="45"/>
      <c r="Y111" s="46">
        <v>1497</v>
      </c>
      <c r="Z111" s="45"/>
      <c r="AA111" s="45"/>
      <c r="AB111" s="45"/>
      <c r="AC111" s="46">
        <v>3165</v>
      </c>
      <c r="AD111" s="45"/>
      <c r="AE111" s="46">
        <v>16000</v>
      </c>
      <c r="AF111" s="45"/>
      <c r="AG111" s="45"/>
      <c r="AH111" s="46">
        <v>3464</v>
      </c>
      <c r="AI111" s="45"/>
      <c r="AJ111" s="45"/>
      <c r="AK111" s="46">
        <v>1400</v>
      </c>
      <c r="AL111" s="47">
        <v>940</v>
      </c>
      <c r="AM111" s="47">
        <v>202</v>
      </c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  <c r="BM111" s="45"/>
      <c r="BN111" s="45"/>
      <c r="BO111" s="45"/>
      <c r="BP111" s="45"/>
      <c r="BQ111" s="45"/>
      <c r="BR111" s="45"/>
      <c r="BS111" s="45"/>
      <c r="BT111" s="45"/>
      <c r="BU111" s="45"/>
      <c r="BV111" s="45"/>
      <c r="BW111" s="45"/>
      <c r="BX111" s="45"/>
      <c r="BY111" s="45"/>
      <c r="BZ111" s="45"/>
      <c r="CA111" s="45"/>
      <c r="CB111" s="45"/>
      <c r="CC111" s="45"/>
      <c r="CD111" s="45"/>
      <c r="CE111" s="45"/>
      <c r="CF111" s="45"/>
      <c r="CG111" s="46">
        <v>3796</v>
      </c>
      <c r="CH111" s="45"/>
      <c r="CI111" s="45"/>
      <c r="CJ111" s="45"/>
      <c r="CK111" s="45"/>
      <c r="CL111" s="45"/>
      <c r="CM111" s="45"/>
      <c r="CN111" s="45"/>
      <c r="CO111" s="45"/>
      <c r="CP111" s="45"/>
      <c r="CQ111" s="45"/>
      <c r="CR111" s="45"/>
      <c r="CS111" s="45"/>
      <c r="CT111" s="45"/>
      <c r="CU111" s="45"/>
      <c r="CV111" s="45"/>
      <c r="CW111" s="45"/>
      <c r="CX111" s="46">
        <v>1734</v>
      </c>
      <c r="CY111" s="46">
        <v>2940</v>
      </c>
      <c r="CZ111" s="45"/>
      <c r="DA111" s="47">
        <v>130</v>
      </c>
      <c r="DB111" s="46">
        <v>2312</v>
      </c>
      <c r="DC111" s="45"/>
      <c r="DD111" s="45"/>
      <c r="DE111" s="39"/>
    </row>
    <row r="112" spans="1:109" ht="11.1" customHeight="1" x14ac:dyDescent="0.25">
      <c r="A112" s="44" t="s">
        <v>410</v>
      </c>
      <c r="B112" s="45"/>
      <c r="C112" s="45">
        <v>17620</v>
      </c>
      <c r="D112" s="45">
        <v>17000</v>
      </c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7">
        <v>790</v>
      </c>
      <c r="S112" s="45"/>
      <c r="T112" s="45"/>
      <c r="U112" s="46">
        <v>1121</v>
      </c>
      <c r="V112" s="46">
        <v>1920</v>
      </c>
      <c r="W112" s="47">
        <v>782</v>
      </c>
      <c r="X112" s="46">
        <v>3068</v>
      </c>
      <c r="Y112" s="47">
        <v>285</v>
      </c>
      <c r="Z112" s="46">
        <v>1500</v>
      </c>
      <c r="AA112" s="47">
        <v>745</v>
      </c>
      <c r="AB112" s="47">
        <v>500</v>
      </c>
      <c r="AC112" s="47">
        <v>60</v>
      </c>
      <c r="AD112" s="47">
        <v>524</v>
      </c>
      <c r="AE112" s="46">
        <v>3100</v>
      </c>
      <c r="AF112" s="46">
        <v>1502</v>
      </c>
      <c r="AG112" s="46">
        <v>2481</v>
      </c>
      <c r="AH112" s="46">
        <v>1146</v>
      </c>
      <c r="AI112" s="46">
        <v>1285</v>
      </c>
      <c r="AJ112" s="45"/>
      <c r="AK112" s="46">
        <v>1200</v>
      </c>
      <c r="AL112" s="45"/>
      <c r="AM112" s="45"/>
      <c r="AN112" s="45"/>
      <c r="AO112" s="45"/>
      <c r="AP112" s="46">
        <v>1030</v>
      </c>
      <c r="AQ112" s="47">
        <v>10</v>
      </c>
      <c r="AR112" s="45"/>
      <c r="AS112" s="45"/>
      <c r="AT112" s="45"/>
      <c r="AU112" s="45"/>
      <c r="AV112" s="45"/>
      <c r="AW112" s="45"/>
      <c r="AX112" s="45"/>
      <c r="AY112" s="45"/>
      <c r="AZ112" s="45"/>
      <c r="BA112" s="45"/>
      <c r="BB112" s="45"/>
      <c r="BC112" s="45"/>
      <c r="BD112" s="45"/>
      <c r="BE112" s="45"/>
      <c r="BF112" s="45"/>
      <c r="BG112" s="45"/>
      <c r="BH112" s="45"/>
      <c r="BI112" s="45"/>
      <c r="BJ112" s="45"/>
      <c r="BK112" s="45"/>
      <c r="BL112" s="45"/>
      <c r="BM112" s="45"/>
      <c r="BN112" s="45"/>
      <c r="BO112" s="45"/>
      <c r="BP112" s="45"/>
      <c r="BQ112" s="45"/>
      <c r="BR112" s="45"/>
      <c r="BS112" s="45"/>
      <c r="BT112" s="45"/>
      <c r="BU112" s="45"/>
      <c r="BV112" s="45"/>
      <c r="BW112" s="45"/>
      <c r="BX112" s="45"/>
      <c r="BY112" s="45"/>
      <c r="BZ112" s="45"/>
      <c r="CA112" s="45"/>
      <c r="CB112" s="45"/>
      <c r="CC112" s="45"/>
      <c r="CD112" s="46">
        <v>1770</v>
      </c>
      <c r="CE112" s="45"/>
      <c r="CF112" s="45"/>
      <c r="CG112" s="46">
        <v>4640</v>
      </c>
      <c r="CH112" s="45"/>
      <c r="CI112" s="45"/>
      <c r="CJ112" s="45"/>
      <c r="CK112" s="45"/>
      <c r="CL112" s="45"/>
      <c r="CM112" s="45"/>
      <c r="CN112" s="45"/>
      <c r="CO112" s="45"/>
      <c r="CP112" s="45"/>
      <c r="CQ112" s="45"/>
      <c r="CR112" s="45"/>
      <c r="CS112" s="47">
        <v>613</v>
      </c>
      <c r="CT112" s="45"/>
      <c r="CU112" s="45"/>
      <c r="CV112" s="46">
        <v>1000</v>
      </c>
      <c r="CW112" s="46">
        <v>3997</v>
      </c>
      <c r="CX112" s="46">
        <v>1296</v>
      </c>
      <c r="CY112" s="45"/>
      <c r="CZ112" s="46">
        <v>1979</v>
      </c>
      <c r="DA112" s="46">
        <v>2366</v>
      </c>
      <c r="DB112" s="46">
        <v>2091</v>
      </c>
      <c r="DC112" s="45"/>
      <c r="DD112" s="47">
        <v>232</v>
      </c>
      <c r="DE112" s="39"/>
    </row>
    <row r="113" spans="1:109" ht="11.1" customHeight="1" x14ac:dyDescent="0.25">
      <c r="A113" s="44" t="s">
        <v>411</v>
      </c>
      <c r="B113" s="45">
        <v>5895</v>
      </c>
      <c r="C113" s="45"/>
      <c r="D113" s="45"/>
      <c r="E113" s="45"/>
      <c r="F113" s="47">
        <v>290</v>
      </c>
      <c r="G113" s="45"/>
      <c r="H113" s="45"/>
      <c r="I113" s="46">
        <v>14408</v>
      </c>
      <c r="J113" s="45"/>
      <c r="K113" s="46">
        <f>9051+150</f>
        <v>9201</v>
      </c>
      <c r="L113" s="45"/>
      <c r="M113" s="45"/>
      <c r="N113" s="46">
        <v>4700</v>
      </c>
      <c r="O113" s="45"/>
      <c r="P113" s="46">
        <v>3098</v>
      </c>
      <c r="Q113" s="45"/>
      <c r="R113" s="47">
        <v>897</v>
      </c>
      <c r="S113" s="46">
        <v>1225</v>
      </c>
      <c r="T113" s="46">
        <v>1236</v>
      </c>
      <c r="U113" s="47">
        <v>672</v>
      </c>
      <c r="V113" s="46">
        <v>3176</v>
      </c>
      <c r="W113" s="45"/>
      <c r="X113" s="46">
        <v>2816</v>
      </c>
      <c r="Y113" s="47">
        <v>528</v>
      </c>
      <c r="Z113" s="46">
        <v>2900</v>
      </c>
      <c r="AA113" s="46">
        <v>2080</v>
      </c>
      <c r="AB113" s="46">
        <v>1542</v>
      </c>
      <c r="AC113" s="46">
        <v>1996</v>
      </c>
      <c r="AD113" s="46">
        <v>1528</v>
      </c>
      <c r="AE113" s="46">
        <v>12000</v>
      </c>
      <c r="AF113" s="46">
        <v>1931</v>
      </c>
      <c r="AG113" s="46">
        <v>3877</v>
      </c>
      <c r="AH113" s="46">
        <v>1764</v>
      </c>
      <c r="AI113" s="47">
        <v>985</v>
      </c>
      <c r="AJ113" s="47">
        <v>850</v>
      </c>
      <c r="AK113" s="46">
        <v>1050</v>
      </c>
      <c r="AL113" s="46">
        <v>1965</v>
      </c>
      <c r="AM113" s="47">
        <v>561</v>
      </c>
      <c r="AN113" s="47">
        <v>400</v>
      </c>
      <c r="AO113" s="47">
        <v>295</v>
      </c>
      <c r="AP113" s="47">
        <v>495</v>
      </c>
      <c r="AQ113" s="47">
        <v>890</v>
      </c>
      <c r="AR113" s="47">
        <v>960</v>
      </c>
      <c r="AS113" s="47">
        <v>647</v>
      </c>
      <c r="AT113" s="45"/>
      <c r="AU113" s="47">
        <v>256</v>
      </c>
      <c r="AV113" s="47">
        <v>167</v>
      </c>
      <c r="AW113" s="47">
        <v>58</v>
      </c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6">
        <v>2259</v>
      </c>
      <c r="CE113" s="45"/>
      <c r="CF113" s="45"/>
      <c r="CG113" s="46">
        <f>8363+25</f>
        <v>8388</v>
      </c>
      <c r="CH113" s="45">
        <v>1640</v>
      </c>
      <c r="CI113" s="45"/>
      <c r="CJ113" s="45"/>
      <c r="CK113" s="45"/>
      <c r="CL113" s="45"/>
      <c r="CM113" s="45"/>
      <c r="CN113" s="45"/>
      <c r="CO113" s="45"/>
      <c r="CP113" s="45"/>
      <c r="CQ113" s="47">
        <v>525</v>
      </c>
      <c r="CR113" s="45"/>
      <c r="CS113" s="46">
        <v>4808</v>
      </c>
      <c r="CT113" s="45"/>
      <c r="CU113" s="45"/>
      <c r="CV113" s="46">
        <v>6050</v>
      </c>
      <c r="CW113" s="46">
        <v>6156</v>
      </c>
      <c r="CX113" s="46">
        <v>1991</v>
      </c>
      <c r="CY113" s="46">
        <v>1677</v>
      </c>
      <c r="CZ113" s="46">
        <v>2863</v>
      </c>
      <c r="DA113" s="46">
        <v>4785</v>
      </c>
      <c r="DB113" s="46">
        <v>4385</v>
      </c>
      <c r="DC113" s="46">
        <v>2300</v>
      </c>
      <c r="DD113" s="46">
        <v>6989</v>
      </c>
      <c r="DE113" s="39"/>
    </row>
    <row r="114" spans="1:109" ht="11.1" customHeight="1" x14ac:dyDescent="0.25">
      <c r="A114" s="44" t="s">
        <v>412</v>
      </c>
      <c r="B114" s="45">
        <v>14650</v>
      </c>
      <c r="C114" s="45"/>
      <c r="D114" s="45"/>
      <c r="E114" s="45"/>
      <c r="F114" s="47">
        <v>50</v>
      </c>
      <c r="G114" s="45"/>
      <c r="H114" s="45"/>
      <c r="I114" s="46">
        <v>10643</v>
      </c>
      <c r="J114" s="45"/>
      <c r="K114" s="46">
        <f>7773+150</f>
        <v>7923</v>
      </c>
      <c r="L114" s="45"/>
      <c r="M114" s="45"/>
      <c r="N114" s="46">
        <v>2000</v>
      </c>
      <c r="O114" s="45"/>
      <c r="P114" s="46">
        <v>2545</v>
      </c>
      <c r="Q114" s="45"/>
      <c r="R114" s="46">
        <v>1267</v>
      </c>
      <c r="S114" s="45"/>
      <c r="T114" s="46">
        <v>1232</v>
      </c>
      <c r="U114" s="46">
        <v>2446</v>
      </c>
      <c r="V114" s="46">
        <v>4925</v>
      </c>
      <c r="W114" s="46">
        <v>1327</v>
      </c>
      <c r="X114" s="46">
        <v>4283</v>
      </c>
      <c r="Y114" s="47">
        <v>64</v>
      </c>
      <c r="Z114" s="46">
        <v>2700</v>
      </c>
      <c r="AA114" s="46">
        <v>3130</v>
      </c>
      <c r="AB114" s="46">
        <v>1780</v>
      </c>
      <c r="AC114" s="46">
        <v>1772</v>
      </c>
      <c r="AD114" s="46">
        <v>2165</v>
      </c>
      <c r="AE114" s="46">
        <v>11600</v>
      </c>
      <c r="AF114" s="46">
        <v>2590</v>
      </c>
      <c r="AG114" s="46">
        <v>3787</v>
      </c>
      <c r="AH114" s="46">
        <v>3442</v>
      </c>
      <c r="AI114" s="46">
        <v>1235</v>
      </c>
      <c r="AJ114" s="46">
        <v>1250</v>
      </c>
      <c r="AK114" s="46">
        <v>2600</v>
      </c>
      <c r="AL114" s="46">
        <v>1048</v>
      </c>
      <c r="AM114" s="47">
        <v>299</v>
      </c>
      <c r="AN114" s="47">
        <v>390</v>
      </c>
      <c r="AO114" s="47">
        <v>711</v>
      </c>
      <c r="AP114" s="46">
        <v>1910</v>
      </c>
      <c r="AQ114" s="47">
        <v>920</v>
      </c>
      <c r="AR114" s="47">
        <v>960</v>
      </c>
      <c r="AS114" s="47">
        <v>647</v>
      </c>
      <c r="AT114" s="45"/>
      <c r="AU114" s="47">
        <v>296</v>
      </c>
      <c r="AV114" s="47">
        <v>167</v>
      </c>
      <c r="AW114" s="47">
        <v>66</v>
      </c>
      <c r="AX114" s="45"/>
      <c r="AY114" s="45"/>
      <c r="AZ114" s="45"/>
      <c r="BA114" s="45"/>
      <c r="BB114" s="45"/>
      <c r="BC114" s="45"/>
      <c r="BD114" s="45"/>
      <c r="BE114" s="45"/>
      <c r="BF114" s="45"/>
      <c r="BG114" s="45"/>
      <c r="BH114" s="45"/>
      <c r="BI114" s="45"/>
      <c r="BJ114" s="45"/>
      <c r="BK114" s="45"/>
      <c r="BL114" s="45"/>
      <c r="BM114" s="45"/>
      <c r="BN114" s="45"/>
      <c r="BO114" s="45"/>
      <c r="BP114" s="45"/>
      <c r="BQ114" s="45"/>
      <c r="BR114" s="45"/>
      <c r="BS114" s="45"/>
      <c r="BT114" s="45"/>
      <c r="BU114" s="45"/>
      <c r="BV114" s="45"/>
      <c r="BW114" s="45"/>
      <c r="BX114" s="45"/>
      <c r="BY114" s="45"/>
      <c r="BZ114" s="45"/>
      <c r="CA114" s="45"/>
      <c r="CB114" s="45"/>
      <c r="CC114" s="45"/>
      <c r="CD114" s="46">
        <v>6275</v>
      </c>
      <c r="CE114" s="45"/>
      <c r="CF114" s="45"/>
      <c r="CG114" s="46">
        <f>7804+300</f>
        <v>8104</v>
      </c>
      <c r="CH114" s="45">
        <v>5872</v>
      </c>
      <c r="CI114" s="45"/>
      <c r="CJ114" s="45"/>
      <c r="CK114" s="45"/>
      <c r="CL114" s="45"/>
      <c r="CM114" s="45"/>
      <c r="CN114" s="45"/>
      <c r="CO114" s="45"/>
      <c r="CP114" s="45"/>
      <c r="CQ114" s="47">
        <v>525</v>
      </c>
      <c r="CR114" s="45"/>
      <c r="CS114" s="46">
        <v>3974</v>
      </c>
      <c r="CT114" s="45"/>
      <c r="CU114" s="45"/>
      <c r="CV114" s="46">
        <v>3840</v>
      </c>
      <c r="CW114" s="46">
        <v>4065</v>
      </c>
      <c r="CX114" s="46">
        <v>2801</v>
      </c>
      <c r="CY114" s="46">
        <v>1860</v>
      </c>
      <c r="CZ114" s="46">
        <v>4524</v>
      </c>
      <c r="DA114" s="46">
        <v>2985</v>
      </c>
      <c r="DB114" s="46">
        <v>7243</v>
      </c>
      <c r="DC114" s="46">
        <v>2700</v>
      </c>
      <c r="DD114" s="46">
        <v>9523</v>
      </c>
      <c r="DE114" s="39"/>
    </row>
    <row r="115" spans="1:109" ht="11.1" customHeight="1" x14ac:dyDescent="0.25">
      <c r="A115" s="44" t="s">
        <v>413</v>
      </c>
      <c r="B115" s="45"/>
      <c r="C115" s="45"/>
      <c r="D115" s="45"/>
      <c r="E115" s="45"/>
      <c r="F115" s="47">
        <v>55</v>
      </c>
      <c r="G115" s="45"/>
      <c r="H115" s="45"/>
      <c r="I115" s="46">
        <v>217026</v>
      </c>
      <c r="J115" s="45"/>
      <c r="K115" s="46">
        <f>116148+280</f>
        <v>116428</v>
      </c>
      <c r="L115" s="45"/>
      <c r="M115" s="45"/>
      <c r="N115" s="46">
        <v>42620</v>
      </c>
      <c r="O115" s="45"/>
      <c r="P115" s="46">
        <v>9124</v>
      </c>
      <c r="Q115" s="45"/>
      <c r="R115" s="46">
        <v>1203</v>
      </c>
      <c r="S115" s="46">
        <v>7078</v>
      </c>
      <c r="T115" s="46">
        <v>4804</v>
      </c>
      <c r="U115" s="46">
        <v>6147</v>
      </c>
      <c r="V115" s="46">
        <v>20406</v>
      </c>
      <c r="W115" s="46">
        <v>6321</v>
      </c>
      <c r="X115" s="46">
        <v>8084</v>
      </c>
      <c r="Y115" s="46">
        <v>2480</v>
      </c>
      <c r="Z115" s="46">
        <v>8800</v>
      </c>
      <c r="AA115" s="46">
        <v>5953</v>
      </c>
      <c r="AB115" s="46">
        <v>17462</v>
      </c>
      <c r="AC115" s="46">
        <v>14434</v>
      </c>
      <c r="AD115" s="46">
        <v>10507</v>
      </c>
      <c r="AE115" s="46">
        <v>35454</v>
      </c>
      <c r="AF115" s="46">
        <v>10630</v>
      </c>
      <c r="AG115" s="46">
        <v>8159</v>
      </c>
      <c r="AH115" s="46">
        <v>8956</v>
      </c>
      <c r="AI115" s="46">
        <v>22627</v>
      </c>
      <c r="AJ115" s="46">
        <v>3026</v>
      </c>
      <c r="AK115" s="46">
        <v>6791</v>
      </c>
      <c r="AL115" s="46">
        <v>17155</v>
      </c>
      <c r="AM115" s="46">
        <v>10282</v>
      </c>
      <c r="AN115" s="46">
        <v>9271</v>
      </c>
      <c r="AO115" s="47">
        <v>243</v>
      </c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  <c r="BK115" s="45"/>
      <c r="BL115" s="45"/>
      <c r="BM115" s="45"/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  <c r="CC115" s="45"/>
      <c r="CD115" s="45"/>
      <c r="CE115" s="45"/>
      <c r="CF115" s="45"/>
      <c r="CG115" s="46">
        <v>61648</v>
      </c>
      <c r="CH115" s="45">
        <f>1999+1642</f>
        <v>3641</v>
      </c>
      <c r="CI115" s="45"/>
      <c r="CJ115" s="45"/>
      <c r="CK115" s="45"/>
      <c r="CL115" s="45"/>
      <c r="CM115" s="45"/>
      <c r="CN115" s="45"/>
      <c r="CO115" s="45"/>
      <c r="CP115" s="45"/>
      <c r="CQ115" s="45"/>
      <c r="CR115" s="45"/>
      <c r="CS115" s="45">
        <v>1700</v>
      </c>
      <c r="CT115" s="45"/>
      <c r="CU115" s="45"/>
      <c r="CV115" s="45"/>
      <c r="CW115" s="45"/>
      <c r="CX115" s="46">
        <v>16161</v>
      </c>
      <c r="CY115" s="46">
        <v>33176</v>
      </c>
      <c r="CZ115" s="46">
        <v>38025</v>
      </c>
      <c r="DA115" s="46">
        <v>35231</v>
      </c>
      <c r="DB115" s="46">
        <v>35206</v>
      </c>
      <c r="DC115" s="46">
        <v>17927</v>
      </c>
      <c r="DD115" s="45"/>
      <c r="DE115" s="39"/>
    </row>
    <row r="116" spans="1:109" ht="11.1" customHeight="1" x14ac:dyDescent="0.25">
      <c r="A116" s="44" t="s">
        <v>414</v>
      </c>
      <c r="B116" s="45"/>
      <c r="C116" s="45"/>
      <c r="D116" s="45"/>
      <c r="E116" s="45"/>
      <c r="F116" s="45"/>
      <c r="G116" s="45"/>
      <c r="H116" s="45"/>
      <c r="I116" s="46">
        <v>12878</v>
      </c>
      <c r="J116" s="45"/>
      <c r="K116" s="47">
        <v>1</v>
      </c>
      <c r="L116" s="45"/>
      <c r="M116" s="45"/>
      <c r="N116" s="45"/>
      <c r="O116" s="45"/>
      <c r="P116" s="45"/>
      <c r="Q116" s="45"/>
      <c r="R116" s="46">
        <v>1889</v>
      </c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7">
        <v>200</v>
      </c>
      <c r="AQ116" s="45"/>
      <c r="AR116" s="45"/>
      <c r="AS116" s="45"/>
      <c r="AT116" s="45"/>
      <c r="AU116" s="47">
        <v>30</v>
      </c>
      <c r="AV116" s="45"/>
      <c r="AW116" s="45"/>
      <c r="AX116" s="45"/>
      <c r="AY116" s="45"/>
      <c r="AZ116" s="45"/>
      <c r="BA116" s="45"/>
      <c r="BB116" s="45"/>
      <c r="BC116" s="45"/>
      <c r="BD116" s="45"/>
      <c r="BE116" s="45"/>
      <c r="BF116" s="45"/>
      <c r="BG116" s="45"/>
      <c r="BH116" s="45"/>
      <c r="BI116" s="45"/>
      <c r="BJ116" s="45"/>
      <c r="BK116" s="45"/>
      <c r="BL116" s="45"/>
      <c r="BM116" s="45"/>
      <c r="BN116" s="45"/>
      <c r="BO116" s="45"/>
      <c r="BP116" s="45"/>
      <c r="BQ116" s="45"/>
      <c r="BR116" s="45"/>
      <c r="BS116" s="45"/>
      <c r="BT116" s="45"/>
      <c r="BU116" s="45"/>
      <c r="BV116" s="45"/>
      <c r="BW116" s="45"/>
      <c r="BX116" s="45"/>
      <c r="BY116" s="45"/>
      <c r="BZ116" s="45"/>
      <c r="CA116" s="45"/>
      <c r="CB116" s="45"/>
      <c r="CC116" s="45"/>
      <c r="CD116" s="45"/>
      <c r="CE116" s="45"/>
      <c r="CF116" s="45"/>
      <c r="CG116" s="45"/>
      <c r="CH116" s="45"/>
      <c r="CI116" s="45"/>
      <c r="CJ116" s="45"/>
      <c r="CK116" s="45"/>
      <c r="CL116" s="45"/>
      <c r="CM116" s="45"/>
      <c r="CN116" s="45"/>
      <c r="CO116" s="45"/>
      <c r="CP116" s="45"/>
      <c r="CQ116" s="45"/>
      <c r="CR116" s="45"/>
      <c r="CS116" s="47">
        <v>877</v>
      </c>
      <c r="CT116" s="45"/>
      <c r="CU116" s="45"/>
      <c r="CV116" s="47">
        <v>300</v>
      </c>
      <c r="CW116" s="45"/>
      <c r="CX116" s="45"/>
      <c r="CY116" s="45"/>
      <c r="CZ116" s="45"/>
      <c r="DA116" s="45"/>
      <c r="DB116" s="47">
        <v>656</v>
      </c>
      <c r="DC116" s="45"/>
      <c r="DD116" s="45"/>
      <c r="DE116" s="39"/>
    </row>
    <row r="117" spans="1:109" ht="11.1" customHeight="1" x14ac:dyDescent="0.25">
      <c r="A117" s="44" t="s">
        <v>415</v>
      </c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7">
        <v>700</v>
      </c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7">
        <v>80</v>
      </c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5"/>
      <c r="BL117" s="45"/>
      <c r="BM117" s="45"/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C117" s="45"/>
      <c r="CD117" s="45"/>
      <c r="CE117" s="45"/>
      <c r="CF117" s="45"/>
      <c r="CG117" s="46">
        <v>1649</v>
      </c>
      <c r="CH117" s="45"/>
      <c r="CI117" s="45"/>
      <c r="CJ117" s="45"/>
      <c r="CK117" s="45"/>
      <c r="CL117" s="45"/>
      <c r="CM117" s="45"/>
      <c r="CN117" s="45"/>
      <c r="CO117" s="45"/>
      <c r="CP117" s="45"/>
      <c r="CQ117" s="45"/>
      <c r="CR117" s="45"/>
      <c r="CS117" s="46">
        <v>2491</v>
      </c>
      <c r="CT117" s="45"/>
      <c r="CU117" s="45"/>
      <c r="CV117" s="46">
        <v>1850</v>
      </c>
      <c r="CW117" s="46">
        <v>2417</v>
      </c>
      <c r="CX117" s="45"/>
      <c r="CY117" s="45"/>
      <c r="CZ117" s="45"/>
      <c r="DA117" s="45"/>
      <c r="DB117" s="46">
        <v>1780</v>
      </c>
      <c r="DC117" s="45"/>
      <c r="DD117" s="45"/>
      <c r="DE117" s="39"/>
    </row>
    <row r="118" spans="1:109" ht="11.1" customHeight="1" x14ac:dyDescent="0.25">
      <c r="A118" s="44" t="s">
        <v>416</v>
      </c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  <c r="AY118" s="45"/>
      <c r="AZ118" s="45"/>
      <c r="BA118" s="45"/>
      <c r="BB118" s="45"/>
      <c r="BC118" s="45"/>
      <c r="BD118" s="45"/>
      <c r="BE118" s="45"/>
      <c r="BF118" s="45"/>
      <c r="BG118" s="45"/>
      <c r="BH118" s="45"/>
      <c r="BI118" s="45"/>
      <c r="BJ118" s="45"/>
      <c r="BK118" s="45"/>
      <c r="BL118" s="45"/>
      <c r="BM118" s="45"/>
      <c r="BN118" s="45"/>
      <c r="BO118" s="45"/>
      <c r="BP118" s="45"/>
      <c r="BQ118" s="45"/>
      <c r="BR118" s="45"/>
      <c r="BS118" s="45"/>
      <c r="BT118" s="45"/>
      <c r="BU118" s="45"/>
      <c r="BV118" s="45"/>
      <c r="BW118" s="45"/>
      <c r="BX118" s="45"/>
      <c r="BY118" s="45"/>
      <c r="BZ118" s="45"/>
      <c r="CA118" s="45"/>
      <c r="CB118" s="45"/>
      <c r="CC118" s="45"/>
      <c r="CD118" s="45"/>
      <c r="CE118" s="45"/>
      <c r="CF118" s="45"/>
      <c r="CG118" s="45"/>
      <c r="CH118" s="45"/>
      <c r="CI118" s="45"/>
      <c r="CJ118" s="45"/>
      <c r="CK118" s="45"/>
      <c r="CL118" s="45"/>
      <c r="CM118" s="45"/>
      <c r="CN118" s="45"/>
      <c r="CO118" s="45"/>
      <c r="CP118" s="45"/>
      <c r="CQ118" s="45"/>
      <c r="CR118" s="45"/>
      <c r="CS118" s="45"/>
      <c r="CT118" s="45"/>
      <c r="CU118" s="45"/>
      <c r="CV118" s="45"/>
      <c r="CW118" s="47">
        <v>351</v>
      </c>
      <c r="CX118" s="45"/>
      <c r="CY118" s="45"/>
      <c r="CZ118" s="45"/>
      <c r="DA118" s="45"/>
      <c r="DB118" s="45"/>
      <c r="DC118" s="45"/>
      <c r="DD118" s="45"/>
      <c r="DE118" s="39"/>
    </row>
    <row r="119" spans="1:109" ht="11.1" customHeight="1" x14ac:dyDescent="0.25">
      <c r="A119" s="44" t="s">
        <v>417</v>
      </c>
      <c r="B119" s="45"/>
      <c r="C119" s="45"/>
      <c r="D119" s="45"/>
      <c r="E119" s="45"/>
      <c r="F119" s="45"/>
      <c r="G119" s="45"/>
      <c r="H119" s="45"/>
      <c r="I119" s="46">
        <v>56017</v>
      </c>
      <c r="J119" s="45"/>
      <c r="K119" s="46">
        <v>4788</v>
      </c>
      <c r="L119" s="45"/>
      <c r="M119" s="45"/>
      <c r="N119" s="46">
        <v>5000</v>
      </c>
      <c r="O119" s="45"/>
      <c r="P119" s="46">
        <v>3829</v>
      </c>
      <c r="Q119" s="45"/>
      <c r="R119" s="46">
        <v>10685</v>
      </c>
      <c r="S119" s="46">
        <v>1130</v>
      </c>
      <c r="T119" s="46">
        <v>6746</v>
      </c>
      <c r="U119" s="45"/>
      <c r="V119" s="46">
        <v>2910</v>
      </c>
      <c r="W119" s="46">
        <v>1735</v>
      </c>
      <c r="X119" s="46">
        <v>1956</v>
      </c>
      <c r="Y119" s="46">
        <v>5950</v>
      </c>
      <c r="Z119" s="46">
        <v>21475</v>
      </c>
      <c r="AA119" s="47">
        <v>862</v>
      </c>
      <c r="AB119" s="45"/>
      <c r="AC119" s="46">
        <v>10563</v>
      </c>
      <c r="AD119" s="47">
        <v>486</v>
      </c>
      <c r="AE119" s="46">
        <v>16205</v>
      </c>
      <c r="AF119" s="47">
        <v>586</v>
      </c>
      <c r="AG119" s="46">
        <v>2978</v>
      </c>
      <c r="AH119" s="46">
        <v>1516</v>
      </c>
      <c r="AI119" s="46">
        <v>13497</v>
      </c>
      <c r="AJ119" s="46">
        <v>1140</v>
      </c>
      <c r="AK119" s="46">
        <v>4766</v>
      </c>
      <c r="AL119" s="46">
        <v>2266</v>
      </c>
      <c r="AM119" s="46">
        <v>2699</v>
      </c>
      <c r="AN119" s="45"/>
      <c r="AO119" s="45"/>
      <c r="AP119" s="47">
        <v>124</v>
      </c>
      <c r="AQ119" s="46">
        <v>12267</v>
      </c>
      <c r="AR119" s="45"/>
      <c r="AS119" s="45"/>
      <c r="AT119" s="45"/>
      <c r="AU119" s="45"/>
      <c r="AV119" s="45"/>
      <c r="AW119" s="45"/>
      <c r="AX119" s="45"/>
      <c r="AY119" s="45"/>
      <c r="AZ119" s="45"/>
      <c r="BA119" s="45"/>
      <c r="BB119" s="45"/>
      <c r="BC119" s="45"/>
      <c r="BD119" s="45"/>
      <c r="BE119" s="45"/>
      <c r="BF119" s="45"/>
      <c r="BG119" s="45"/>
      <c r="BH119" s="45"/>
      <c r="BI119" s="45"/>
      <c r="BJ119" s="45"/>
      <c r="BK119" s="45"/>
      <c r="BL119" s="45"/>
      <c r="BM119" s="45"/>
      <c r="BN119" s="45"/>
      <c r="BO119" s="45"/>
      <c r="BP119" s="45"/>
      <c r="BQ119" s="45"/>
      <c r="BR119" s="45"/>
      <c r="BS119" s="45"/>
      <c r="BT119" s="45"/>
      <c r="BU119" s="45"/>
      <c r="BV119" s="45"/>
      <c r="BW119" s="45"/>
      <c r="BX119" s="45"/>
      <c r="BY119" s="45"/>
      <c r="BZ119" s="45"/>
      <c r="CA119" s="45"/>
      <c r="CB119" s="45"/>
      <c r="CC119" s="45"/>
      <c r="CD119" s="46">
        <v>18827</v>
      </c>
      <c r="CE119" s="45"/>
      <c r="CF119" s="45"/>
      <c r="CG119" s="46">
        <v>18943</v>
      </c>
      <c r="CH119" s="45"/>
      <c r="CI119" s="45"/>
      <c r="CJ119" s="45"/>
      <c r="CK119" s="45"/>
      <c r="CL119" s="45"/>
      <c r="CM119" s="45"/>
      <c r="CN119" s="45"/>
      <c r="CO119" s="45"/>
      <c r="CP119" s="45"/>
      <c r="CQ119" s="45"/>
      <c r="CR119" s="45"/>
      <c r="CS119" s="46">
        <v>3000</v>
      </c>
      <c r="CT119" s="45"/>
      <c r="CU119" s="45"/>
      <c r="CV119" s="46">
        <v>14360</v>
      </c>
      <c r="CW119" s="45"/>
      <c r="CX119" s="46">
        <v>16677</v>
      </c>
      <c r="CY119" s="45"/>
      <c r="CZ119" s="46">
        <v>23216</v>
      </c>
      <c r="DA119" s="46">
        <v>5169</v>
      </c>
      <c r="DB119" s="46">
        <v>5831</v>
      </c>
      <c r="DC119" s="46">
        <v>5356</v>
      </c>
      <c r="DD119" s="45"/>
      <c r="DE119" s="39"/>
    </row>
    <row r="120" spans="1:109" ht="11.1" customHeight="1" x14ac:dyDescent="0.25">
      <c r="A120" s="44" t="s">
        <v>418</v>
      </c>
      <c r="B120" s="45"/>
      <c r="C120" s="45"/>
      <c r="D120" s="45"/>
      <c r="E120" s="45"/>
      <c r="F120" s="47">
        <v>27</v>
      </c>
      <c r="G120" s="45"/>
      <c r="H120" s="45"/>
      <c r="I120" s="45"/>
      <c r="J120" s="45"/>
      <c r="K120" s="45"/>
      <c r="L120" s="47">
        <v>996</v>
      </c>
      <c r="M120" s="45"/>
      <c r="N120" s="45"/>
      <c r="O120" s="47">
        <v>605</v>
      </c>
      <c r="P120" s="47">
        <v>171</v>
      </c>
      <c r="Q120" s="47">
        <v>463</v>
      </c>
      <c r="R120" s="47">
        <v>116</v>
      </c>
      <c r="S120" s="47">
        <v>85</v>
      </c>
      <c r="T120" s="47">
        <v>104</v>
      </c>
      <c r="U120" s="47">
        <v>95</v>
      </c>
      <c r="V120" s="47">
        <v>314</v>
      </c>
      <c r="W120" s="47">
        <v>89</v>
      </c>
      <c r="X120" s="47">
        <v>162</v>
      </c>
      <c r="Y120" s="47">
        <v>108</v>
      </c>
      <c r="Z120" s="47">
        <v>277</v>
      </c>
      <c r="AA120" s="47">
        <v>103</v>
      </c>
      <c r="AB120" s="47">
        <v>194</v>
      </c>
      <c r="AC120" s="47">
        <v>196</v>
      </c>
      <c r="AD120" s="47">
        <v>132</v>
      </c>
      <c r="AE120" s="47">
        <v>452</v>
      </c>
      <c r="AF120" s="47">
        <v>172</v>
      </c>
      <c r="AG120" s="47">
        <v>152</v>
      </c>
      <c r="AH120" s="47">
        <v>146</v>
      </c>
      <c r="AI120" s="47">
        <v>272</v>
      </c>
      <c r="AJ120" s="47">
        <v>73</v>
      </c>
      <c r="AK120" s="47">
        <v>157</v>
      </c>
      <c r="AL120" s="47">
        <v>181</v>
      </c>
      <c r="AM120" s="47">
        <v>117</v>
      </c>
      <c r="AN120" s="47">
        <v>107</v>
      </c>
      <c r="AO120" s="47">
        <v>43</v>
      </c>
      <c r="AP120" s="47">
        <v>59</v>
      </c>
      <c r="AQ120" s="47">
        <v>141</v>
      </c>
      <c r="AR120" s="47">
        <v>39</v>
      </c>
      <c r="AS120" s="47">
        <v>24</v>
      </c>
      <c r="AT120" s="45"/>
      <c r="AU120" s="45"/>
      <c r="AV120" s="45"/>
      <c r="AW120" s="45"/>
      <c r="AX120" s="45"/>
      <c r="AY120" s="47">
        <v>43</v>
      </c>
      <c r="AZ120" s="47">
        <v>4</v>
      </c>
      <c r="BA120" s="47">
        <v>58</v>
      </c>
      <c r="BB120" s="45"/>
      <c r="BC120" s="45"/>
      <c r="BD120" s="45"/>
      <c r="BE120" s="45"/>
      <c r="BF120" s="47">
        <v>17</v>
      </c>
      <c r="BG120" s="45"/>
      <c r="BH120" s="47">
        <v>22</v>
      </c>
      <c r="BI120" s="47">
        <v>13</v>
      </c>
      <c r="BJ120" s="47">
        <v>7</v>
      </c>
      <c r="BK120" s="47">
        <v>36</v>
      </c>
      <c r="BL120" s="47">
        <v>14</v>
      </c>
      <c r="BM120" s="47">
        <v>12</v>
      </c>
      <c r="BN120" s="47">
        <v>12</v>
      </c>
      <c r="BO120" s="45"/>
      <c r="BP120" s="47">
        <v>55</v>
      </c>
      <c r="BQ120" s="47">
        <v>25</v>
      </c>
      <c r="BR120" s="47">
        <v>4</v>
      </c>
      <c r="BS120" s="47">
        <v>1</v>
      </c>
      <c r="BT120" s="47">
        <v>42</v>
      </c>
      <c r="BU120" s="47">
        <v>9</v>
      </c>
      <c r="BV120" s="47">
        <v>20</v>
      </c>
      <c r="BW120" s="47">
        <v>39</v>
      </c>
      <c r="BX120" s="47">
        <v>29</v>
      </c>
      <c r="BY120" s="47">
        <v>13</v>
      </c>
      <c r="BZ120" s="45"/>
      <c r="CA120" s="47">
        <v>20</v>
      </c>
      <c r="CB120" s="45"/>
      <c r="CC120" s="45"/>
      <c r="CD120" s="47">
        <v>26</v>
      </c>
      <c r="CE120" s="45"/>
      <c r="CF120" s="47">
        <v>11</v>
      </c>
      <c r="CG120" s="47">
        <v>773</v>
      </c>
      <c r="CH120" s="45"/>
      <c r="CI120" s="47">
        <v>12</v>
      </c>
      <c r="CJ120" s="45"/>
      <c r="CK120" s="45"/>
      <c r="CL120" s="45"/>
      <c r="CM120" s="47">
        <v>9</v>
      </c>
      <c r="CN120" s="45"/>
      <c r="CO120" s="47">
        <v>12</v>
      </c>
      <c r="CP120" s="45"/>
      <c r="CQ120" s="45"/>
      <c r="CR120" s="45"/>
      <c r="CS120" s="45"/>
      <c r="CT120" s="45"/>
      <c r="CU120" s="46">
        <v>4025</v>
      </c>
      <c r="CV120" s="45"/>
      <c r="CW120" s="45"/>
      <c r="CX120" s="47">
        <v>291</v>
      </c>
      <c r="CY120" s="47">
        <v>362</v>
      </c>
      <c r="CZ120" s="47">
        <v>486</v>
      </c>
      <c r="DA120" s="47">
        <v>429</v>
      </c>
      <c r="DB120" s="45"/>
      <c r="DC120" s="45"/>
      <c r="DD120" s="47">
        <v>381</v>
      </c>
      <c r="DE120" s="39"/>
    </row>
    <row r="121" spans="1:109" ht="11.1" customHeight="1" x14ac:dyDescent="0.25">
      <c r="A121" s="44" t="s">
        <v>419</v>
      </c>
      <c r="B121" s="45">
        <v>14950</v>
      </c>
      <c r="C121" s="45"/>
      <c r="D121" s="45"/>
      <c r="E121" s="45"/>
      <c r="F121" s="46">
        <v>4804</v>
      </c>
      <c r="G121" s="45"/>
      <c r="H121" s="45"/>
      <c r="I121" s="45"/>
      <c r="J121" s="45"/>
      <c r="K121" s="45"/>
      <c r="L121" s="45"/>
      <c r="M121" s="45"/>
      <c r="N121" s="45"/>
      <c r="O121" s="45"/>
      <c r="P121" s="46">
        <v>6734</v>
      </c>
      <c r="Q121" s="45"/>
      <c r="R121" s="46">
        <v>1224</v>
      </c>
      <c r="S121" s="46">
        <v>5326</v>
      </c>
      <c r="T121" s="46">
        <v>5327</v>
      </c>
      <c r="U121" s="46">
        <v>4584</v>
      </c>
      <c r="V121" s="46">
        <v>13844</v>
      </c>
      <c r="W121" s="46">
        <v>4355</v>
      </c>
      <c r="X121" s="46">
        <v>4798</v>
      </c>
      <c r="Y121" s="46">
        <v>8764</v>
      </c>
      <c r="Z121" s="46">
        <v>4120</v>
      </c>
      <c r="AA121" s="46">
        <v>3378</v>
      </c>
      <c r="AB121" s="46">
        <v>16000</v>
      </c>
      <c r="AC121" s="46">
        <v>12072</v>
      </c>
      <c r="AD121" s="46">
        <v>6370</v>
      </c>
      <c r="AE121" s="46">
        <v>23381</v>
      </c>
      <c r="AF121" s="46">
        <v>9927</v>
      </c>
      <c r="AG121" s="46">
        <v>7321</v>
      </c>
      <c r="AH121" s="46">
        <v>7514</v>
      </c>
      <c r="AI121" s="46">
        <v>18899</v>
      </c>
      <c r="AJ121" s="46">
        <v>5302</v>
      </c>
      <c r="AK121" s="46">
        <v>11225</v>
      </c>
      <c r="AL121" s="46">
        <v>12441</v>
      </c>
      <c r="AM121" s="46">
        <v>10038</v>
      </c>
      <c r="AN121" s="46">
        <v>10631</v>
      </c>
      <c r="AO121" s="46">
        <v>7542</v>
      </c>
      <c r="AP121" s="46">
        <v>6680</v>
      </c>
      <c r="AQ121" s="46">
        <v>14392</v>
      </c>
      <c r="AR121" s="46">
        <v>3753</v>
      </c>
      <c r="AS121" s="46">
        <v>2010</v>
      </c>
      <c r="AT121" s="45"/>
      <c r="AU121" s="46">
        <v>4369</v>
      </c>
      <c r="AV121" s="47">
        <v>245</v>
      </c>
      <c r="AW121" s="46">
        <v>2634</v>
      </c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  <c r="BO121" s="45"/>
      <c r="BP121" s="45"/>
      <c r="BQ121" s="45"/>
      <c r="BR121" s="45"/>
      <c r="BS121" s="45"/>
      <c r="BT121" s="45"/>
      <c r="BU121" s="45"/>
      <c r="BV121" s="45"/>
      <c r="BW121" s="45"/>
      <c r="BX121" s="45"/>
      <c r="BY121" s="45"/>
      <c r="BZ121" s="45"/>
      <c r="CA121" s="45"/>
      <c r="CB121" s="45"/>
      <c r="CC121" s="45"/>
      <c r="CD121" s="46">
        <v>26820</v>
      </c>
      <c r="CE121" s="45"/>
      <c r="CF121" s="45"/>
      <c r="CG121" s="46">
        <v>23903</v>
      </c>
      <c r="CH121" s="45"/>
      <c r="CI121" s="45"/>
      <c r="CJ121" s="45"/>
      <c r="CK121" s="45"/>
      <c r="CL121" s="45"/>
      <c r="CM121" s="45"/>
      <c r="CN121" s="45"/>
      <c r="CO121" s="45"/>
      <c r="CP121" s="45"/>
      <c r="CQ121" s="46">
        <v>4143</v>
      </c>
      <c r="CR121" s="45"/>
      <c r="CS121" s="46">
        <f>45570+6200+2240</f>
        <v>54010</v>
      </c>
      <c r="CT121" s="45"/>
      <c r="CU121" s="45"/>
      <c r="CV121" s="46">
        <v>108964</v>
      </c>
      <c r="CW121" s="46">
        <v>107040</v>
      </c>
      <c r="CX121" s="46">
        <v>10396</v>
      </c>
      <c r="CY121" s="46">
        <v>27780</v>
      </c>
      <c r="CZ121" s="46">
        <v>26169</v>
      </c>
      <c r="DA121" s="46">
        <v>27765</v>
      </c>
      <c r="DB121" s="46">
        <v>21501</v>
      </c>
      <c r="DC121" s="46">
        <v>16500</v>
      </c>
      <c r="DD121" s="46">
        <v>92427</v>
      </c>
      <c r="DE121" s="39"/>
    </row>
    <row r="122" spans="1:109" ht="11.1" customHeight="1" x14ac:dyDescent="0.25">
      <c r="A122" s="44" t="s">
        <v>420</v>
      </c>
      <c r="B122" s="45">
        <v>3210</v>
      </c>
      <c r="C122" s="45"/>
      <c r="D122" s="45"/>
      <c r="E122" s="45"/>
      <c r="F122" s="47">
        <v>250</v>
      </c>
      <c r="G122" s="45"/>
      <c r="H122" s="45"/>
      <c r="I122" s="46">
        <v>37765</v>
      </c>
      <c r="J122" s="45"/>
      <c r="K122" s="46">
        <f>2540+180</f>
        <v>2720</v>
      </c>
      <c r="L122" s="45"/>
      <c r="M122" s="45"/>
      <c r="N122" s="47">
        <v>100</v>
      </c>
      <c r="O122" s="45"/>
      <c r="P122" s="46">
        <v>2163</v>
      </c>
      <c r="Q122" s="45"/>
      <c r="R122" s="45"/>
      <c r="S122" s="47">
        <v>250</v>
      </c>
      <c r="T122" s="45"/>
      <c r="U122" s="45"/>
      <c r="V122" s="47">
        <v>418</v>
      </c>
      <c r="W122" s="45"/>
      <c r="X122" s="45"/>
      <c r="Y122" s="45"/>
      <c r="Z122" s="46">
        <v>1900</v>
      </c>
      <c r="AA122" s="47">
        <v>116</v>
      </c>
      <c r="AB122" s="47">
        <v>353</v>
      </c>
      <c r="AC122" s="47">
        <v>511</v>
      </c>
      <c r="AD122" s="45"/>
      <c r="AE122" s="46">
        <v>5850</v>
      </c>
      <c r="AF122" s="46">
        <v>1081</v>
      </c>
      <c r="AG122" s="45"/>
      <c r="AH122" s="45"/>
      <c r="AI122" s="47">
        <v>164</v>
      </c>
      <c r="AJ122" s="45"/>
      <c r="AK122" s="46">
        <v>1345</v>
      </c>
      <c r="AL122" s="45"/>
      <c r="AM122" s="45"/>
      <c r="AN122" s="47">
        <v>500</v>
      </c>
      <c r="AO122" s="45"/>
      <c r="AP122" s="47">
        <v>60</v>
      </c>
      <c r="AQ122" s="47">
        <v>580</v>
      </c>
      <c r="AR122" s="45"/>
      <c r="AS122" s="45"/>
      <c r="AT122" s="45"/>
      <c r="AU122" s="45"/>
      <c r="AV122" s="45"/>
      <c r="AW122" s="47">
        <v>36</v>
      </c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  <c r="BO122" s="45"/>
      <c r="BP122" s="45"/>
      <c r="BQ122" s="45"/>
      <c r="BR122" s="45"/>
      <c r="BS122" s="45"/>
      <c r="BT122" s="45"/>
      <c r="BU122" s="45"/>
      <c r="BV122" s="45"/>
      <c r="BW122" s="45"/>
      <c r="BX122" s="45"/>
      <c r="BY122" s="45"/>
      <c r="BZ122" s="45"/>
      <c r="CA122" s="45"/>
      <c r="CB122" s="45"/>
      <c r="CC122" s="45"/>
      <c r="CD122" s="46">
        <v>1142</v>
      </c>
      <c r="CE122" s="45"/>
      <c r="CF122" s="45"/>
      <c r="CG122" s="46">
        <f>6459+15</f>
        <v>6474</v>
      </c>
      <c r="CH122" s="45">
        <v>2836</v>
      </c>
      <c r="CI122" s="45"/>
      <c r="CJ122" s="45"/>
      <c r="CK122" s="45"/>
      <c r="CL122" s="45"/>
      <c r="CM122" s="45"/>
      <c r="CN122" s="45"/>
      <c r="CO122" s="45"/>
      <c r="CP122" s="45"/>
      <c r="CQ122" s="45"/>
      <c r="CR122" s="45"/>
      <c r="CS122" s="45"/>
      <c r="CT122" s="45"/>
      <c r="CU122" s="45"/>
      <c r="CV122" s="45"/>
      <c r="CW122" s="45"/>
      <c r="CX122" s="45"/>
      <c r="CY122" s="47">
        <v>167</v>
      </c>
      <c r="CZ122" s="47">
        <v>881</v>
      </c>
      <c r="DA122" s="45"/>
      <c r="DB122" s="46">
        <v>1934</v>
      </c>
      <c r="DC122" s="47">
        <v>550</v>
      </c>
      <c r="DD122" s="46">
        <v>10897</v>
      </c>
      <c r="DE122" s="39"/>
    </row>
    <row r="123" spans="1:109" ht="11.1" customHeight="1" x14ac:dyDescent="0.25">
      <c r="A123" s="44" t="s">
        <v>421</v>
      </c>
      <c r="B123" s="45">
        <v>1423</v>
      </c>
      <c r="C123" s="45"/>
      <c r="D123" s="45"/>
      <c r="E123" s="45"/>
      <c r="F123" s="45"/>
      <c r="G123" s="45"/>
      <c r="H123" s="45"/>
      <c r="I123" s="45"/>
      <c r="J123" s="45"/>
      <c r="K123" s="45">
        <v>150</v>
      </c>
      <c r="L123" s="45"/>
      <c r="M123" s="45"/>
      <c r="N123" s="45"/>
      <c r="O123" s="45"/>
      <c r="P123" s="46">
        <v>1647</v>
      </c>
      <c r="Q123" s="45"/>
      <c r="R123" s="45"/>
      <c r="S123" s="47">
        <v>35</v>
      </c>
      <c r="T123" s="45"/>
      <c r="U123" s="45"/>
      <c r="V123" s="46">
        <v>1520</v>
      </c>
      <c r="W123" s="45"/>
      <c r="X123" s="45"/>
      <c r="Y123" s="45"/>
      <c r="Z123" s="47">
        <v>600</v>
      </c>
      <c r="AA123" s="47">
        <v>76</v>
      </c>
      <c r="AB123" s="45"/>
      <c r="AC123" s="45"/>
      <c r="AD123" s="46">
        <v>1140</v>
      </c>
      <c r="AE123" s="46">
        <v>4200</v>
      </c>
      <c r="AF123" s="45"/>
      <c r="AG123" s="45"/>
      <c r="AH123" s="47">
        <v>630</v>
      </c>
      <c r="AI123" s="47">
        <v>215</v>
      </c>
      <c r="AJ123" s="47">
        <v>493</v>
      </c>
      <c r="AK123" s="45"/>
      <c r="AL123" s="45"/>
      <c r="AM123" s="45"/>
      <c r="AN123" s="47">
        <v>400</v>
      </c>
      <c r="AO123" s="45"/>
      <c r="AP123" s="47">
        <v>425</v>
      </c>
      <c r="AQ123" s="47">
        <v>560</v>
      </c>
      <c r="AR123" s="45"/>
      <c r="AS123" s="45"/>
      <c r="AT123" s="45"/>
      <c r="AU123" s="47">
        <v>130</v>
      </c>
      <c r="AV123" s="47">
        <v>167</v>
      </c>
      <c r="AW123" s="47">
        <v>36</v>
      </c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  <c r="BU123" s="45"/>
      <c r="BV123" s="45"/>
      <c r="BW123" s="45"/>
      <c r="BX123" s="45"/>
      <c r="BY123" s="45"/>
      <c r="BZ123" s="45"/>
      <c r="CA123" s="45"/>
      <c r="CB123" s="45"/>
      <c r="CC123" s="45"/>
      <c r="CD123" s="46">
        <v>2581</v>
      </c>
      <c r="CE123" s="45"/>
      <c r="CF123" s="45"/>
      <c r="CG123" s="46">
        <v>2480</v>
      </c>
      <c r="CH123" s="45">
        <v>593</v>
      </c>
      <c r="CI123" s="45"/>
      <c r="CJ123" s="45"/>
      <c r="CK123" s="45"/>
      <c r="CL123" s="45"/>
      <c r="CM123" s="45"/>
      <c r="CN123" s="45"/>
      <c r="CO123" s="45"/>
      <c r="CP123" s="45"/>
      <c r="CQ123" s="47">
        <v>525</v>
      </c>
      <c r="CR123" s="45"/>
      <c r="CS123" s="46">
        <f>1696+2840</f>
        <v>4536</v>
      </c>
      <c r="CT123" s="45"/>
      <c r="CU123" s="45"/>
      <c r="CV123" s="46">
        <v>4000</v>
      </c>
      <c r="CW123" s="46">
        <v>3063</v>
      </c>
      <c r="CX123" s="45"/>
      <c r="CY123" s="47">
        <v>12</v>
      </c>
      <c r="CZ123" s="47">
        <v>835</v>
      </c>
      <c r="DA123" s="45"/>
      <c r="DB123" s="46">
        <v>1134</v>
      </c>
      <c r="DC123" s="45"/>
      <c r="DD123" s="46">
        <v>3542</v>
      </c>
      <c r="DE123" s="39"/>
    </row>
    <row r="124" spans="1:109" ht="11.1" customHeight="1" x14ac:dyDescent="0.25">
      <c r="A124" s="44" t="s">
        <v>422</v>
      </c>
      <c r="B124" s="45">
        <v>8000</v>
      </c>
      <c r="C124" s="45"/>
      <c r="D124" s="45"/>
      <c r="E124" s="45"/>
      <c r="F124" s="47">
        <v>250</v>
      </c>
      <c r="G124" s="45"/>
      <c r="H124" s="45"/>
      <c r="I124" s="45"/>
      <c r="J124" s="45"/>
      <c r="K124" s="45"/>
      <c r="L124" s="45"/>
      <c r="M124" s="45"/>
      <c r="N124" s="45"/>
      <c r="O124" s="45"/>
      <c r="P124" s="46">
        <v>2503</v>
      </c>
      <c r="Q124" s="45"/>
      <c r="R124" s="46">
        <v>1094</v>
      </c>
      <c r="S124" s="46">
        <v>1226</v>
      </c>
      <c r="T124" s="46">
        <v>1538</v>
      </c>
      <c r="U124" s="46">
        <v>1284</v>
      </c>
      <c r="V124" s="46">
        <v>1983</v>
      </c>
      <c r="W124" s="46">
        <v>1757</v>
      </c>
      <c r="X124" s="47">
        <v>631</v>
      </c>
      <c r="Y124" s="47">
        <v>790</v>
      </c>
      <c r="Z124" s="46">
        <v>3500</v>
      </c>
      <c r="AA124" s="47">
        <v>930</v>
      </c>
      <c r="AB124" s="46">
        <v>2003</v>
      </c>
      <c r="AC124" s="47">
        <v>331</v>
      </c>
      <c r="AD124" s="46">
        <v>1796</v>
      </c>
      <c r="AE124" s="46">
        <v>1750</v>
      </c>
      <c r="AF124" s="46">
        <v>1712</v>
      </c>
      <c r="AG124" s="46">
        <v>1161</v>
      </c>
      <c r="AH124" s="46">
        <v>2157</v>
      </c>
      <c r="AI124" s="47">
        <v>610</v>
      </c>
      <c r="AJ124" s="46">
        <v>1136</v>
      </c>
      <c r="AK124" s="46">
        <v>1405</v>
      </c>
      <c r="AL124" s="46">
        <v>1301</v>
      </c>
      <c r="AM124" s="46">
        <v>1151</v>
      </c>
      <c r="AN124" s="47">
        <v>580</v>
      </c>
      <c r="AO124" s="47">
        <v>260</v>
      </c>
      <c r="AP124" s="47">
        <v>840</v>
      </c>
      <c r="AQ124" s="47">
        <v>645</v>
      </c>
      <c r="AR124" s="47">
        <v>860</v>
      </c>
      <c r="AS124" s="47">
        <v>641</v>
      </c>
      <c r="AT124" s="45"/>
      <c r="AU124" s="47">
        <v>150</v>
      </c>
      <c r="AV124" s="47">
        <v>167</v>
      </c>
      <c r="AW124" s="47">
        <v>48</v>
      </c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  <c r="BO124" s="45"/>
      <c r="BP124" s="45"/>
      <c r="BQ124" s="45"/>
      <c r="BR124" s="45"/>
      <c r="BS124" s="45"/>
      <c r="BT124" s="45"/>
      <c r="BU124" s="45"/>
      <c r="BV124" s="45"/>
      <c r="BW124" s="45"/>
      <c r="BX124" s="45"/>
      <c r="BY124" s="45"/>
      <c r="BZ124" s="45"/>
      <c r="CA124" s="45"/>
      <c r="CB124" s="45"/>
      <c r="CC124" s="45"/>
      <c r="CD124" s="46">
        <v>3907</v>
      </c>
      <c r="CE124" s="45"/>
      <c r="CF124" s="45"/>
      <c r="CG124" s="46">
        <f>6787+15</f>
        <v>6802</v>
      </c>
      <c r="CH124" s="45">
        <v>3036</v>
      </c>
      <c r="CI124" s="45"/>
      <c r="CJ124" s="45"/>
      <c r="CK124" s="45"/>
      <c r="CL124" s="45"/>
      <c r="CM124" s="45"/>
      <c r="CN124" s="45"/>
      <c r="CO124" s="45"/>
      <c r="CP124" s="45"/>
      <c r="CQ124" s="47">
        <v>525</v>
      </c>
      <c r="CR124" s="45"/>
      <c r="CS124" s="46">
        <f>3074+6580</f>
        <v>9654</v>
      </c>
      <c r="CT124" s="45"/>
      <c r="CU124" s="45"/>
      <c r="CV124" s="46">
        <v>9650</v>
      </c>
      <c r="CW124" s="46">
        <v>7821</v>
      </c>
      <c r="CX124" s="46">
        <v>2883</v>
      </c>
      <c r="CY124" s="47">
        <v>652</v>
      </c>
      <c r="CZ124" s="46">
        <v>2913</v>
      </c>
      <c r="DA124" s="46">
        <v>2103</v>
      </c>
      <c r="DB124" s="46">
        <v>1324</v>
      </c>
      <c r="DC124" s="46">
        <v>1773</v>
      </c>
      <c r="DD124" s="46">
        <v>8464</v>
      </c>
      <c r="DE124" s="39"/>
    </row>
    <row r="125" spans="1:109" ht="11.1" customHeight="1" x14ac:dyDescent="0.25">
      <c r="A125" s="58" t="s">
        <v>423</v>
      </c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60">
        <v>20</v>
      </c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  <c r="AO125" s="59"/>
      <c r="AP125" s="59"/>
      <c r="AQ125" s="59"/>
      <c r="AR125" s="59"/>
      <c r="AS125" s="59"/>
      <c r="AT125" s="59"/>
      <c r="AU125" s="59"/>
      <c r="AV125" s="59"/>
      <c r="AW125" s="59"/>
      <c r="AX125" s="59"/>
      <c r="AY125" s="59"/>
      <c r="AZ125" s="59"/>
      <c r="BA125" s="59"/>
      <c r="BB125" s="59"/>
      <c r="BC125" s="59"/>
      <c r="BD125" s="59"/>
      <c r="BE125" s="59"/>
      <c r="BF125" s="59"/>
      <c r="BG125" s="59"/>
      <c r="BH125" s="59"/>
      <c r="BI125" s="59"/>
      <c r="BJ125" s="59"/>
      <c r="BK125" s="59"/>
      <c r="BL125" s="59"/>
      <c r="BM125" s="59"/>
      <c r="BN125" s="59"/>
      <c r="BO125" s="59"/>
      <c r="BP125" s="59"/>
      <c r="BQ125" s="59"/>
      <c r="BR125" s="59"/>
      <c r="BS125" s="59"/>
      <c r="BT125" s="59"/>
      <c r="BU125" s="59"/>
      <c r="BV125" s="59"/>
      <c r="BW125" s="59"/>
      <c r="BX125" s="59"/>
      <c r="BY125" s="59"/>
      <c r="BZ125" s="59"/>
      <c r="CA125" s="59"/>
      <c r="CB125" s="59"/>
      <c r="CC125" s="59"/>
      <c r="CD125" s="59"/>
      <c r="CE125" s="59"/>
      <c r="CF125" s="59"/>
      <c r="CG125" s="59"/>
      <c r="CH125" s="59"/>
      <c r="CI125" s="59"/>
      <c r="CJ125" s="59"/>
      <c r="CK125" s="59"/>
      <c r="CL125" s="59"/>
      <c r="CM125" s="59"/>
      <c r="CN125" s="59"/>
      <c r="CO125" s="59"/>
      <c r="CP125" s="59"/>
      <c r="CQ125" s="59"/>
      <c r="CR125" s="59"/>
      <c r="CS125" s="59"/>
      <c r="CT125" s="59"/>
      <c r="CU125" s="59"/>
      <c r="CV125" s="59"/>
      <c r="CW125" s="59"/>
      <c r="CX125" s="59"/>
      <c r="CY125" s="59"/>
      <c r="CZ125" s="59"/>
      <c r="DA125" s="59"/>
      <c r="DB125" s="59"/>
      <c r="DC125" s="59"/>
      <c r="DD125" s="59"/>
      <c r="DE125" s="39"/>
    </row>
    <row r="126" spans="1:109" ht="11.1" customHeight="1" x14ac:dyDescent="0.25">
      <c r="A126" s="51" t="s">
        <v>424</v>
      </c>
      <c r="B126" s="61">
        <v>3500</v>
      </c>
      <c r="C126" s="61"/>
      <c r="D126" s="61"/>
      <c r="E126" s="61"/>
      <c r="F126" s="62">
        <v>250</v>
      </c>
      <c r="G126" s="61"/>
      <c r="H126" s="61"/>
      <c r="I126" s="61"/>
      <c r="J126" s="61"/>
      <c r="K126" s="61">
        <v>260</v>
      </c>
      <c r="L126" s="61"/>
      <c r="M126" s="61"/>
      <c r="N126" s="61"/>
      <c r="O126" s="61"/>
      <c r="P126" s="63">
        <v>1703</v>
      </c>
      <c r="Q126" s="61"/>
      <c r="R126" s="63">
        <v>1008</v>
      </c>
      <c r="S126" s="62">
        <v>450</v>
      </c>
      <c r="T126" s="62">
        <v>286</v>
      </c>
      <c r="U126" s="61"/>
      <c r="V126" s="63">
        <v>3359</v>
      </c>
      <c r="W126" s="61"/>
      <c r="X126" s="63">
        <v>2305</v>
      </c>
      <c r="Y126" s="62">
        <v>321</v>
      </c>
      <c r="Z126" s="63">
        <v>2500</v>
      </c>
      <c r="AA126" s="63">
        <v>2908</v>
      </c>
      <c r="AB126" s="62">
        <v>280</v>
      </c>
      <c r="AC126" s="63">
        <v>1215</v>
      </c>
      <c r="AD126" s="63">
        <v>1885</v>
      </c>
      <c r="AE126" s="63">
        <v>5700</v>
      </c>
      <c r="AF126" s="61"/>
      <c r="AG126" s="61"/>
      <c r="AH126" s="63">
        <v>2731</v>
      </c>
      <c r="AI126" s="62">
        <v>625</v>
      </c>
      <c r="AJ126" s="62">
        <v>518</v>
      </c>
      <c r="AK126" s="63">
        <v>1420</v>
      </c>
      <c r="AL126" s="62">
        <v>827</v>
      </c>
      <c r="AM126" s="62">
        <v>318</v>
      </c>
      <c r="AN126" s="62">
        <v>500</v>
      </c>
      <c r="AO126" s="62">
        <v>99</v>
      </c>
      <c r="AP126" s="63">
        <v>2145</v>
      </c>
      <c r="AQ126" s="63">
        <v>1030</v>
      </c>
      <c r="AR126" s="62">
        <v>210</v>
      </c>
      <c r="AS126" s="62">
        <v>133</v>
      </c>
      <c r="AT126" s="61"/>
      <c r="AU126" s="62">
        <v>345</v>
      </c>
      <c r="AV126" s="62">
        <v>199</v>
      </c>
      <c r="AW126" s="62">
        <v>260</v>
      </c>
      <c r="AX126" s="61"/>
      <c r="AY126" s="61"/>
      <c r="AZ126" s="61"/>
      <c r="BA126" s="61"/>
      <c r="BB126" s="61"/>
      <c r="BC126" s="61"/>
      <c r="BD126" s="61"/>
      <c r="BE126" s="61"/>
      <c r="BF126" s="61"/>
      <c r="BG126" s="61"/>
      <c r="BH126" s="61"/>
      <c r="BI126" s="61"/>
      <c r="BJ126" s="61"/>
      <c r="BK126" s="61"/>
      <c r="BL126" s="61"/>
      <c r="BM126" s="61"/>
      <c r="BN126" s="61"/>
      <c r="BO126" s="61"/>
      <c r="BP126" s="61"/>
      <c r="BQ126" s="61"/>
      <c r="BR126" s="61"/>
      <c r="BS126" s="61"/>
      <c r="BT126" s="61"/>
      <c r="BU126" s="61"/>
      <c r="BV126" s="61"/>
      <c r="BW126" s="61"/>
      <c r="BX126" s="61"/>
      <c r="BY126" s="61"/>
      <c r="BZ126" s="61"/>
      <c r="CA126" s="61"/>
      <c r="CB126" s="61"/>
      <c r="CC126" s="61"/>
      <c r="CD126" s="63">
        <v>7712</v>
      </c>
      <c r="CE126" s="61"/>
      <c r="CF126" s="61"/>
      <c r="CG126" s="63">
        <v>7580</v>
      </c>
      <c r="CH126" s="61">
        <v>11602</v>
      </c>
      <c r="CI126" s="61"/>
      <c r="CJ126" s="61"/>
      <c r="CK126" s="61"/>
      <c r="CL126" s="61"/>
      <c r="CM126" s="61"/>
      <c r="CN126" s="61"/>
      <c r="CO126" s="61"/>
      <c r="CP126" s="61"/>
      <c r="CQ126" s="63">
        <v>1050</v>
      </c>
      <c r="CR126" s="61"/>
      <c r="CS126" s="63">
        <v>11800</v>
      </c>
      <c r="CT126" s="61"/>
      <c r="CU126" s="61"/>
      <c r="CV126" s="63">
        <v>9985</v>
      </c>
      <c r="CW126" s="63">
        <v>8799</v>
      </c>
      <c r="CX126" s="63">
        <v>2884</v>
      </c>
      <c r="CY126" s="63">
        <v>1665</v>
      </c>
      <c r="CZ126" s="63">
        <v>3395</v>
      </c>
      <c r="DA126" s="63">
        <v>1742</v>
      </c>
      <c r="DB126" s="63">
        <v>2651</v>
      </c>
      <c r="DC126" s="63">
        <v>1300</v>
      </c>
      <c r="DD126" s="63">
        <v>4072</v>
      </c>
      <c r="DE126" s="39"/>
    </row>
    <row r="127" spans="1:109" s="48" customFormat="1" ht="11.1" customHeight="1" x14ac:dyDescent="0.25">
      <c r="A127" s="51" t="s">
        <v>425</v>
      </c>
      <c r="B127" s="61"/>
      <c r="C127" s="61"/>
      <c r="D127" s="61"/>
      <c r="E127" s="61"/>
      <c r="F127" s="61"/>
      <c r="G127" s="61"/>
      <c r="H127" s="61"/>
      <c r="I127" s="63">
        <v>7500</v>
      </c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61"/>
      <c r="AB127" s="61"/>
      <c r="AC127" s="61"/>
      <c r="AD127" s="61"/>
      <c r="AE127" s="61"/>
      <c r="AF127" s="61"/>
      <c r="AG127" s="61"/>
      <c r="AH127" s="61"/>
      <c r="AI127" s="61"/>
      <c r="AJ127" s="61"/>
      <c r="AK127" s="61"/>
      <c r="AL127" s="61"/>
      <c r="AM127" s="61"/>
      <c r="AN127" s="61"/>
      <c r="AO127" s="61"/>
      <c r="AP127" s="61"/>
      <c r="AQ127" s="61"/>
      <c r="AR127" s="61"/>
      <c r="AS127" s="61"/>
      <c r="AT127" s="61"/>
      <c r="AU127" s="61"/>
      <c r="AV127" s="61"/>
      <c r="AW127" s="61"/>
      <c r="AX127" s="61"/>
      <c r="AY127" s="61"/>
      <c r="AZ127" s="61"/>
      <c r="BA127" s="61"/>
      <c r="BB127" s="61"/>
      <c r="BC127" s="61"/>
      <c r="BD127" s="61"/>
      <c r="BE127" s="61"/>
      <c r="BF127" s="61"/>
      <c r="BG127" s="61"/>
      <c r="BH127" s="61"/>
      <c r="BI127" s="61"/>
      <c r="BJ127" s="61"/>
      <c r="BK127" s="61"/>
      <c r="BL127" s="61"/>
      <c r="BM127" s="61"/>
      <c r="BN127" s="61"/>
      <c r="BO127" s="61"/>
      <c r="BP127" s="61"/>
      <c r="BQ127" s="61"/>
      <c r="BR127" s="61"/>
      <c r="BS127" s="61"/>
      <c r="BT127" s="61"/>
      <c r="BU127" s="61"/>
      <c r="BV127" s="61"/>
      <c r="BW127" s="61"/>
      <c r="BX127" s="61"/>
      <c r="BY127" s="61"/>
      <c r="BZ127" s="61"/>
      <c r="CA127" s="61"/>
      <c r="CB127" s="63">
        <v>6500</v>
      </c>
      <c r="CC127" s="63">
        <v>17600</v>
      </c>
      <c r="CD127" s="63">
        <v>4500</v>
      </c>
      <c r="CE127" s="61"/>
      <c r="CF127" s="61"/>
      <c r="CG127" s="63">
        <v>15000</v>
      </c>
      <c r="CH127" s="61"/>
      <c r="CI127" s="61"/>
      <c r="CJ127" s="61"/>
      <c r="CK127" s="61"/>
      <c r="CL127" s="61"/>
      <c r="CM127" s="61"/>
      <c r="CN127" s="61"/>
      <c r="CO127" s="61"/>
      <c r="CP127" s="61"/>
      <c r="CQ127" s="61"/>
      <c r="CR127" s="61"/>
      <c r="CS127" s="61"/>
      <c r="CT127" s="61"/>
      <c r="CU127" s="61"/>
      <c r="CV127" s="61"/>
      <c r="CW127" s="63">
        <v>10333</v>
      </c>
      <c r="CX127" s="61"/>
      <c r="CY127" s="61"/>
      <c r="CZ127" s="61"/>
      <c r="DA127" s="61"/>
      <c r="DB127" s="61"/>
      <c r="DC127" s="61"/>
      <c r="DD127" s="63">
        <v>7500</v>
      </c>
    </row>
    <row r="128" spans="1:109" s="48" customFormat="1" ht="11.1" customHeight="1" x14ac:dyDescent="0.25">
      <c r="A128" s="64"/>
      <c r="B128" s="65"/>
      <c r="C128" s="65"/>
      <c r="D128" s="65"/>
      <c r="E128" s="65"/>
      <c r="F128" s="65"/>
      <c r="G128" s="65"/>
      <c r="H128" s="65"/>
      <c r="I128" s="66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  <c r="Z128" s="65"/>
      <c r="AA128" s="65"/>
      <c r="AB128" s="65"/>
      <c r="AC128" s="65"/>
      <c r="AD128" s="65"/>
      <c r="AE128" s="65"/>
      <c r="AF128" s="65"/>
      <c r="AG128" s="65"/>
      <c r="AH128" s="65"/>
      <c r="AI128" s="65"/>
      <c r="AJ128" s="65"/>
      <c r="AK128" s="65"/>
      <c r="AL128" s="65"/>
      <c r="AM128" s="65"/>
      <c r="AN128" s="65"/>
      <c r="AO128" s="65"/>
      <c r="AP128" s="65"/>
      <c r="AQ128" s="65"/>
      <c r="AR128" s="65"/>
      <c r="AS128" s="65"/>
      <c r="AT128" s="65"/>
      <c r="AU128" s="65"/>
      <c r="AV128" s="65"/>
      <c r="AW128" s="65"/>
      <c r="AX128" s="65"/>
      <c r="AY128" s="65"/>
      <c r="AZ128" s="65"/>
      <c r="BA128" s="65"/>
      <c r="BB128" s="65"/>
      <c r="BC128" s="65"/>
      <c r="BD128" s="65"/>
      <c r="BE128" s="65"/>
      <c r="BF128" s="65"/>
      <c r="BG128" s="65"/>
      <c r="BH128" s="65"/>
      <c r="BI128" s="65"/>
      <c r="BJ128" s="65"/>
      <c r="BK128" s="65"/>
      <c r="BL128" s="65"/>
      <c r="BM128" s="65"/>
      <c r="BN128" s="65"/>
      <c r="BO128" s="65"/>
      <c r="BP128" s="65"/>
      <c r="BQ128" s="65"/>
      <c r="BR128" s="65"/>
      <c r="BS128" s="65"/>
      <c r="BT128" s="65"/>
      <c r="BU128" s="65"/>
      <c r="BV128" s="65"/>
      <c r="BW128" s="65"/>
      <c r="BX128" s="65"/>
      <c r="BY128" s="65"/>
      <c r="BZ128" s="65"/>
      <c r="CA128" s="65"/>
      <c r="CB128" s="66"/>
      <c r="CC128" s="66"/>
      <c r="CD128" s="66"/>
      <c r="CE128" s="65"/>
      <c r="CF128" s="65"/>
      <c r="CG128" s="66"/>
      <c r="CH128" s="65"/>
      <c r="CI128" s="65"/>
      <c r="CJ128" s="65"/>
      <c r="CK128" s="65"/>
      <c r="CL128" s="65"/>
      <c r="CM128" s="65"/>
      <c r="CN128" s="65"/>
      <c r="CO128" s="65"/>
      <c r="CP128" s="65"/>
      <c r="CQ128" s="65"/>
      <c r="CR128" s="65"/>
      <c r="CS128" s="65"/>
      <c r="CT128" s="65"/>
      <c r="CU128" s="65"/>
      <c r="CV128" s="65"/>
      <c r="CW128" s="66"/>
      <c r="CX128" s="65"/>
      <c r="CY128" s="65"/>
      <c r="CZ128" s="65"/>
      <c r="DA128" s="65"/>
      <c r="DB128" s="65"/>
      <c r="DC128" s="65"/>
      <c r="DD128" s="66"/>
    </row>
    <row r="129" spans="1:109" s="48" customFormat="1" ht="21" customHeight="1" x14ac:dyDescent="0.25">
      <c r="A129" s="53" t="s">
        <v>426</v>
      </c>
      <c r="B129" s="61">
        <v>0</v>
      </c>
      <c r="C129" s="61">
        <v>0</v>
      </c>
      <c r="D129" s="61">
        <v>0</v>
      </c>
      <c r="E129" s="61">
        <v>0</v>
      </c>
      <c r="F129" s="61">
        <v>3326</v>
      </c>
      <c r="G129" s="61">
        <v>0</v>
      </c>
      <c r="H129" s="61">
        <v>0</v>
      </c>
      <c r="I129" s="63">
        <v>128040</v>
      </c>
      <c r="J129" s="61">
        <v>0</v>
      </c>
      <c r="K129" s="61">
        <v>43962</v>
      </c>
      <c r="L129" s="61">
        <v>0</v>
      </c>
      <c r="M129" s="61">
        <v>0</v>
      </c>
      <c r="N129" s="61">
        <v>17061</v>
      </c>
      <c r="O129" s="61">
        <v>0</v>
      </c>
      <c r="P129" s="61">
        <v>15314</v>
      </c>
      <c r="Q129" s="61">
        <v>0</v>
      </c>
      <c r="R129" s="61">
        <v>11334</v>
      </c>
      <c r="S129" s="61">
        <v>8380</v>
      </c>
      <c r="T129" s="61">
        <v>11500</v>
      </c>
      <c r="U129" s="61">
        <v>9243</v>
      </c>
      <c r="V129" s="61">
        <v>28525</v>
      </c>
      <c r="W129" s="61">
        <v>8118</v>
      </c>
      <c r="X129" s="61">
        <v>15663</v>
      </c>
      <c r="Y129" s="61">
        <v>9330</v>
      </c>
      <c r="Z129" s="61">
        <v>24257</v>
      </c>
      <c r="AA129" s="61">
        <v>9480</v>
      </c>
      <c r="AB129" s="61">
        <v>18180</v>
      </c>
      <c r="AC129" s="61">
        <v>21360</v>
      </c>
      <c r="AD129" s="61">
        <v>12404</v>
      </c>
      <c r="AE129" s="61">
        <v>65221</v>
      </c>
      <c r="AF129" s="61">
        <v>15687</v>
      </c>
      <c r="AG129" s="61">
        <v>15681</v>
      </c>
      <c r="AH129" s="61">
        <v>16468</v>
      </c>
      <c r="AI129" s="61">
        <v>25420</v>
      </c>
      <c r="AJ129" s="61">
        <v>7321</v>
      </c>
      <c r="AK129" s="61">
        <v>14718</v>
      </c>
      <c r="AL129" s="61">
        <v>17224</v>
      </c>
      <c r="AM129" s="61">
        <v>11289</v>
      </c>
      <c r="AN129" s="61">
        <v>10817</v>
      </c>
      <c r="AO129" s="61">
        <v>4430</v>
      </c>
      <c r="AP129" s="61">
        <v>10134</v>
      </c>
      <c r="AQ129" s="61">
        <v>14911</v>
      </c>
      <c r="AR129" s="61">
        <v>4191</v>
      </c>
      <c r="AS129" s="61">
        <v>2896</v>
      </c>
      <c r="AT129" s="61">
        <v>0</v>
      </c>
      <c r="AU129" s="61">
        <v>3480</v>
      </c>
      <c r="AV129" s="61">
        <v>964</v>
      </c>
      <c r="AW129" s="61">
        <v>2037</v>
      </c>
      <c r="AX129" s="61">
        <v>0</v>
      </c>
      <c r="AY129" s="61">
        <v>0</v>
      </c>
      <c r="AZ129" s="61">
        <v>0</v>
      </c>
      <c r="BA129" s="61">
        <v>0</v>
      </c>
      <c r="BB129" s="61">
        <v>0</v>
      </c>
      <c r="BC129" s="61">
        <v>0</v>
      </c>
      <c r="BD129" s="61">
        <v>0</v>
      </c>
      <c r="BE129" s="61">
        <v>0</v>
      </c>
      <c r="BF129" s="61">
        <v>0</v>
      </c>
      <c r="BG129" s="61">
        <v>0</v>
      </c>
      <c r="BH129" s="61">
        <v>0</v>
      </c>
      <c r="BI129" s="61">
        <v>0</v>
      </c>
      <c r="BJ129" s="61">
        <v>0</v>
      </c>
      <c r="BK129" s="61">
        <v>0</v>
      </c>
      <c r="BL129" s="61">
        <v>0</v>
      </c>
      <c r="BM129" s="61">
        <v>0</v>
      </c>
      <c r="BN129" s="61">
        <v>0</v>
      </c>
      <c r="BO129" s="61">
        <v>0</v>
      </c>
      <c r="BP129" s="61">
        <v>0</v>
      </c>
      <c r="BQ129" s="61">
        <v>0</v>
      </c>
      <c r="BR129" s="61">
        <v>0</v>
      </c>
      <c r="BS129" s="61">
        <v>0</v>
      </c>
      <c r="BT129" s="61">
        <v>0</v>
      </c>
      <c r="BU129" s="61">
        <v>0</v>
      </c>
      <c r="BV129" s="61">
        <v>0</v>
      </c>
      <c r="BW129" s="61">
        <v>0</v>
      </c>
      <c r="BX129" s="61">
        <v>0</v>
      </c>
      <c r="BY129" s="61">
        <v>0</v>
      </c>
      <c r="BZ129" s="61">
        <v>0</v>
      </c>
      <c r="CA129" s="61">
        <v>0</v>
      </c>
      <c r="CB129" s="63">
        <v>0</v>
      </c>
      <c r="CC129" s="63">
        <v>0</v>
      </c>
      <c r="CD129" s="63">
        <v>40999</v>
      </c>
      <c r="CE129" s="61">
        <v>0</v>
      </c>
      <c r="CF129" s="61">
        <v>0</v>
      </c>
      <c r="CG129" s="63">
        <v>74959</v>
      </c>
      <c r="CH129" s="61">
        <v>0</v>
      </c>
      <c r="CI129" s="61">
        <v>0</v>
      </c>
      <c r="CJ129" s="61">
        <v>0</v>
      </c>
      <c r="CK129" s="61">
        <v>0</v>
      </c>
      <c r="CL129" s="61">
        <v>0</v>
      </c>
      <c r="CM129" s="61">
        <v>0</v>
      </c>
      <c r="CN129" s="61">
        <v>0</v>
      </c>
      <c r="CO129" s="61">
        <v>0</v>
      </c>
      <c r="CP129" s="61">
        <v>0</v>
      </c>
      <c r="CQ129" s="61">
        <v>5390</v>
      </c>
      <c r="CR129" s="61">
        <v>0</v>
      </c>
      <c r="CS129" s="61">
        <v>54184</v>
      </c>
      <c r="CT129" s="61">
        <v>0</v>
      </c>
      <c r="CU129" s="61">
        <v>0</v>
      </c>
      <c r="CV129" s="61">
        <v>101996</v>
      </c>
      <c r="CW129" s="63">
        <v>91165</v>
      </c>
      <c r="CX129" s="61">
        <v>28339</v>
      </c>
      <c r="CY129" s="61">
        <v>32276</v>
      </c>
      <c r="CZ129" s="61">
        <v>45511</v>
      </c>
      <c r="DA129" s="61">
        <v>39423</v>
      </c>
      <c r="DB129" s="61">
        <v>41894</v>
      </c>
      <c r="DC129" s="61">
        <v>20690</v>
      </c>
      <c r="DD129" s="63">
        <v>84485</v>
      </c>
    </row>
    <row r="130" spans="1:109" s="50" customFormat="1" ht="11.1" customHeight="1" x14ac:dyDescent="0.25">
      <c r="A130" s="51"/>
      <c r="B130" s="52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  <c r="BF130" s="52"/>
      <c r="BG130" s="52"/>
      <c r="BH130" s="52"/>
      <c r="BI130" s="52"/>
      <c r="BJ130" s="52"/>
      <c r="BK130" s="52"/>
      <c r="BL130" s="52"/>
      <c r="BM130" s="52"/>
      <c r="BN130" s="52"/>
      <c r="BO130" s="52"/>
      <c r="BP130" s="52"/>
      <c r="BQ130" s="52"/>
      <c r="BR130" s="52"/>
      <c r="BS130" s="52"/>
      <c r="BT130" s="52"/>
      <c r="BU130" s="52"/>
      <c r="BV130" s="52"/>
      <c r="BW130" s="52"/>
      <c r="BX130" s="52"/>
      <c r="BY130" s="52"/>
      <c r="BZ130" s="52"/>
      <c r="CA130" s="52"/>
      <c r="CB130" s="52"/>
      <c r="CC130" s="52"/>
      <c r="CD130" s="52"/>
      <c r="CE130" s="52"/>
      <c r="CF130" s="52"/>
      <c r="CG130" s="52"/>
      <c r="CH130" s="52"/>
      <c r="CI130" s="52"/>
      <c r="CJ130" s="52"/>
      <c r="CK130" s="52"/>
      <c r="CL130" s="52"/>
      <c r="CM130" s="52"/>
      <c r="CN130" s="52"/>
      <c r="CO130" s="52"/>
      <c r="CP130" s="52"/>
      <c r="CQ130" s="52"/>
      <c r="CR130" s="52"/>
      <c r="CS130" s="52"/>
      <c r="CT130" s="52"/>
      <c r="CU130" s="52"/>
      <c r="CV130" s="52"/>
      <c r="CW130" s="52"/>
      <c r="CX130" s="52"/>
      <c r="CY130" s="52"/>
      <c r="CZ130" s="52"/>
      <c r="DA130" s="52"/>
      <c r="DB130" s="52"/>
      <c r="DC130" s="52"/>
      <c r="DD130" s="52"/>
    </row>
    <row r="131" spans="1:109" s="48" customFormat="1" ht="21" customHeight="1" x14ac:dyDescent="0.25">
      <c r="A131" s="53" t="s">
        <v>427</v>
      </c>
      <c r="B131" s="61">
        <v>0</v>
      </c>
      <c r="C131" s="61">
        <v>0</v>
      </c>
      <c r="D131" s="61">
        <v>0</v>
      </c>
      <c r="E131" s="61">
        <v>0</v>
      </c>
      <c r="F131" s="61">
        <v>766</v>
      </c>
      <c r="G131" s="61">
        <v>0</v>
      </c>
      <c r="H131" s="61">
        <v>0</v>
      </c>
      <c r="I131" s="63">
        <v>0</v>
      </c>
      <c r="J131" s="61">
        <v>1496</v>
      </c>
      <c r="K131" s="61">
        <v>0</v>
      </c>
      <c r="L131" s="61">
        <v>0</v>
      </c>
      <c r="M131" s="61">
        <v>0</v>
      </c>
      <c r="N131" s="61">
        <v>0</v>
      </c>
      <c r="O131" s="61">
        <v>0</v>
      </c>
      <c r="P131" s="61">
        <v>6970</v>
      </c>
      <c r="Q131" s="61">
        <v>0</v>
      </c>
      <c r="R131" s="61">
        <v>4605</v>
      </c>
      <c r="S131" s="61">
        <v>4662</v>
      </c>
      <c r="T131" s="61">
        <v>4241</v>
      </c>
      <c r="U131" s="61">
        <v>4382</v>
      </c>
      <c r="V131" s="61">
        <v>12455</v>
      </c>
      <c r="W131" s="61">
        <v>3304</v>
      </c>
      <c r="X131" s="61">
        <v>6127</v>
      </c>
      <c r="Y131" s="61">
        <v>3570</v>
      </c>
      <c r="Z131" s="61">
        <v>12177</v>
      </c>
      <c r="AA131" s="61">
        <v>4624</v>
      </c>
      <c r="AB131" s="61">
        <v>7124</v>
      </c>
      <c r="AC131" s="61">
        <v>8626</v>
      </c>
      <c r="AD131" s="61">
        <v>6366</v>
      </c>
      <c r="AE131" s="61">
        <v>21140</v>
      </c>
      <c r="AF131" s="61">
        <v>6632</v>
      </c>
      <c r="AG131" s="61">
        <v>6776</v>
      </c>
      <c r="AH131" s="61">
        <v>5812</v>
      </c>
      <c r="AI131" s="61">
        <v>11266</v>
      </c>
      <c r="AJ131" s="61">
        <v>3993</v>
      </c>
      <c r="AK131" s="61">
        <v>6203</v>
      </c>
      <c r="AL131" s="61">
        <v>6199</v>
      </c>
      <c r="AM131" s="61">
        <v>4312</v>
      </c>
      <c r="AN131" s="61">
        <v>4881</v>
      </c>
      <c r="AO131" s="61">
        <v>591</v>
      </c>
      <c r="AP131" s="61">
        <v>4562</v>
      </c>
      <c r="AQ131" s="61">
        <v>8628</v>
      </c>
      <c r="AR131" s="61">
        <v>2497</v>
      </c>
      <c r="AS131" s="61">
        <v>1967</v>
      </c>
      <c r="AT131" s="61">
        <v>0</v>
      </c>
      <c r="AU131" s="61">
        <v>615</v>
      </c>
      <c r="AV131" s="61">
        <v>270</v>
      </c>
      <c r="AW131" s="61">
        <v>429</v>
      </c>
      <c r="AX131" s="61">
        <v>0</v>
      </c>
      <c r="AY131" s="61">
        <v>0</v>
      </c>
      <c r="AZ131" s="61">
        <v>0</v>
      </c>
      <c r="BA131" s="61">
        <v>0</v>
      </c>
      <c r="BB131" s="61">
        <v>0</v>
      </c>
      <c r="BC131" s="61">
        <v>0</v>
      </c>
      <c r="BD131" s="61">
        <v>0</v>
      </c>
      <c r="BE131" s="61">
        <v>0</v>
      </c>
      <c r="BF131" s="61">
        <v>0</v>
      </c>
      <c r="BG131" s="61">
        <v>32</v>
      </c>
      <c r="BH131" s="61">
        <v>0</v>
      </c>
      <c r="BI131" s="61">
        <v>0</v>
      </c>
      <c r="BJ131" s="61">
        <v>0</v>
      </c>
      <c r="BK131" s="61">
        <v>0</v>
      </c>
      <c r="BL131" s="61">
        <v>0</v>
      </c>
      <c r="BM131" s="61">
        <v>0</v>
      </c>
      <c r="BN131" s="61">
        <v>0</v>
      </c>
      <c r="BO131" s="61">
        <v>0</v>
      </c>
      <c r="BP131" s="61">
        <v>0</v>
      </c>
      <c r="BQ131" s="61">
        <v>0</v>
      </c>
      <c r="BR131" s="61">
        <v>0</v>
      </c>
      <c r="BS131" s="61">
        <v>0</v>
      </c>
      <c r="BT131" s="61">
        <v>0</v>
      </c>
      <c r="BU131" s="61">
        <v>0</v>
      </c>
      <c r="BV131" s="61">
        <v>0</v>
      </c>
      <c r="BW131" s="61">
        <v>0</v>
      </c>
      <c r="BX131" s="61">
        <v>0</v>
      </c>
      <c r="BY131" s="61">
        <v>0</v>
      </c>
      <c r="BZ131" s="61">
        <v>0</v>
      </c>
      <c r="CA131" s="61">
        <v>0</v>
      </c>
      <c r="CB131" s="63">
        <v>0</v>
      </c>
      <c r="CC131" s="63">
        <v>0</v>
      </c>
      <c r="CD131" s="63">
        <v>21307</v>
      </c>
      <c r="CE131" s="61">
        <v>0</v>
      </c>
      <c r="CF131" s="61">
        <v>0</v>
      </c>
      <c r="CG131" s="63">
        <v>24415</v>
      </c>
      <c r="CH131" s="61">
        <v>0</v>
      </c>
      <c r="CI131" s="61">
        <v>0</v>
      </c>
      <c r="CJ131" s="61">
        <v>0</v>
      </c>
      <c r="CK131" s="61">
        <v>0</v>
      </c>
      <c r="CL131" s="61">
        <v>0</v>
      </c>
      <c r="CM131" s="61">
        <v>0</v>
      </c>
      <c r="CN131" s="61">
        <v>0</v>
      </c>
      <c r="CO131" s="61">
        <v>0</v>
      </c>
      <c r="CP131" s="61">
        <v>0</v>
      </c>
      <c r="CQ131" s="61">
        <v>2380</v>
      </c>
      <c r="CR131" s="61">
        <v>0</v>
      </c>
      <c r="CS131" s="61">
        <v>28515</v>
      </c>
      <c r="CT131" s="61">
        <v>4488</v>
      </c>
      <c r="CU131" s="61">
        <v>0</v>
      </c>
      <c r="CV131" s="61">
        <v>64007</v>
      </c>
      <c r="CW131" s="63">
        <v>52740</v>
      </c>
      <c r="CX131" s="61">
        <v>14771</v>
      </c>
      <c r="CY131" s="61">
        <v>9425</v>
      </c>
      <c r="CZ131" s="61">
        <v>17974</v>
      </c>
      <c r="DA131" s="61">
        <v>17717</v>
      </c>
      <c r="DB131" s="61">
        <v>12404</v>
      </c>
      <c r="DC131" s="61">
        <v>3049</v>
      </c>
      <c r="DD131" s="63">
        <v>48414</v>
      </c>
    </row>
    <row r="132" spans="1:109" s="50" customFormat="1" ht="11.1" customHeight="1" x14ac:dyDescent="0.25">
      <c r="A132" s="51"/>
      <c r="B132" s="52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  <c r="AC132" s="52"/>
      <c r="AD132" s="52"/>
      <c r="AE132" s="52"/>
      <c r="AF132" s="52"/>
      <c r="AG132" s="52"/>
      <c r="AH132" s="52"/>
      <c r="AI132" s="52"/>
      <c r="AJ132" s="52"/>
      <c r="AK132" s="52"/>
      <c r="AL132" s="52"/>
      <c r="AM132" s="52"/>
      <c r="AN132" s="52"/>
      <c r="AO132" s="52"/>
      <c r="AP132" s="52"/>
      <c r="AQ132" s="52"/>
      <c r="AR132" s="52"/>
      <c r="AS132" s="52"/>
      <c r="AT132" s="52"/>
      <c r="AU132" s="52"/>
      <c r="AV132" s="52"/>
      <c r="AW132" s="52"/>
      <c r="AX132" s="52"/>
      <c r="AY132" s="52"/>
      <c r="AZ132" s="52"/>
      <c r="BA132" s="52"/>
      <c r="BB132" s="52"/>
      <c r="BC132" s="52"/>
      <c r="BD132" s="52"/>
      <c r="BE132" s="52"/>
      <c r="BF132" s="52"/>
      <c r="BG132" s="52"/>
      <c r="BH132" s="52"/>
      <c r="BI132" s="52"/>
      <c r="BJ132" s="52"/>
      <c r="BK132" s="52"/>
      <c r="BL132" s="52"/>
      <c r="BM132" s="52"/>
      <c r="BN132" s="52"/>
      <c r="BO132" s="52"/>
      <c r="BP132" s="52"/>
      <c r="BQ132" s="52"/>
      <c r="BR132" s="52"/>
      <c r="BS132" s="52"/>
      <c r="BT132" s="52"/>
      <c r="BU132" s="52"/>
      <c r="BV132" s="52"/>
      <c r="BW132" s="52"/>
      <c r="BX132" s="52"/>
      <c r="BY132" s="52"/>
      <c r="BZ132" s="52"/>
      <c r="CA132" s="52"/>
      <c r="CB132" s="52"/>
      <c r="CC132" s="52"/>
      <c r="CD132" s="52"/>
      <c r="CE132" s="52"/>
      <c r="CF132" s="52"/>
      <c r="CG132" s="52"/>
      <c r="CH132" s="52"/>
      <c r="CI132" s="52"/>
      <c r="CJ132" s="52"/>
      <c r="CK132" s="52"/>
      <c r="CL132" s="52"/>
      <c r="CM132" s="52"/>
      <c r="CN132" s="52"/>
      <c r="CO132" s="52"/>
      <c r="CP132" s="52"/>
      <c r="CQ132" s="52"/>
      <c r="CR132" s="52"/>
      <c r="CS132" s="52"/>
      <c r="CT132" s="52"/>
      <c r="CU132" s="52"/>
      <c r="CV132" s="52"/>
      <c r="CW132" s="52"/>
      <c r="CX132" s="52"/>
      <c r="CY132" s="52"/>
      <c r="CZ132" s="52"/>
      <c r="DA132" s="52"/>
      <c r="DB132" s="52"/>
      <c r="DC132" s="52"/>
      <c r="DD132" s="52"/>
    </row>
    <row r="133" spans="1:109" s="48" customFormat="1" ht="11.1" customHeight="1" x14ac:dyDescent="0.25">
      <c r="A133" s="53" t="s">
        <v>428</v>
      </c>
      <c r="B133" s="67">
        <v>7862</v>
      </c>
      <c r="C133" s="68">
        <v>0</v>
      </c>
      <c r="D133" s="68">
        <v>0</v>
      </c>
      <c r="E133" s="68">
        <v>0</v>
      </c>
      <c r="F133" s="67">
        <v>2201</v>
      </c>
      <c r="G133" s="67">
        <v>36262</v>
      </c>
      <c r="H133" s="67">
        <v>11387</v>
      </c>
      <c r="I133" s="67">
        <v>52305</v>
      </c>
      <c r="J133" s="67">
        <v>2166</v>
      </c>
      <c r="K133" s="67">
        <v>21650</v>
      </c>
      <c r="L133" s="68">
        <v>0</v>
      </c>
      <c r="M133" s="68">
        <v>0</v>
      </c>
      <c r="N133" s="67">
        <v>9660</v>
      </c>
      <c r="O133" s="68">
        <v>0</v>
      </c>
      <c r="P133" s="67">
        <v>11942</v>
      </c>
      <c r="Q133" s="68">
        <v>0</v>
      </c>
      <c r="R133" s="67">
        <v>8921</v>
      </c>
      <c r="S133" s="67">
        <v>6380</v>
      </c>
      <c r="T133" s="67">
        <v>8675</v>
      </c>
      <c r="U133" s="67">
        <v>7111</v>
      </c>
      <c r="V133" s="67">
        <v>21962</v>
      </c>
      <c r="W133" s="67">
        <v>6205</v>
      </c>
      <c r="X133" s="67">
        <v>12067</v>
      </c>
      <c r="Y133" s="67">
        <v>7216</v>
      </c>
      <c r="Z133" s="67">
        <v>18861</v>
      </c>
      <c r="AA133" s="67">
        <v>7411</v>
      </c>
      <c r="AB133" s="67">
        <v>13759</v>
      </c>
      <c r="AC133" s="67">
        <v>16078</v>
      </c>
      <c r="AD133" s="67">
        <v>9549</v>
      </c>
      <c r="AE133" s="67">
        <v>48766</v>
      </c>
      <c r="AF133" s="67">
        <v>11463</v>
      </c>
      <c r="AG133" s="67">
        <v>11742</v>
      </c>
      <c r="AH133" s="67">
        <v>12071</v>
      </c>
      <c r="AI133" s="67">
        <v>19378</v>
      </c>
      <c r="AJ133" s="67">
        <v>5698</v>
      </c>
      <c r="AK133" s="67">
        <v>11225</v>
      </c>
      <c r="AL133" s="67">
        <v>12941</v>
      </c>
      <c r="AM133" s="67">
        <v>8704</v>
      </c>
      <c r="AN133" s="67">
        <v>8217</v>
      </c>
      <c r="AO133" s="67">
        <v>3200</v>
      </c>
      <c r="AP133" s="67">
        <v>5869</v>
      </c>
      <c r="AQ133" s="67">
        <v>12146</v>
      </c>
      <c r="AR133" s="67">
        <v>3648</v>
      </c>
      <c r="AS133" s="67">
        <v>2313</v>
      </c>
      <c r="AT133" s="68">
        <v>0</v>
      </c>
      <c r="AU133" s="67">
        <v>2231</v>
      </c>
      <c r="AV133" s="68">
        <v>548</v>
      </c>
      <c r="AW133" s="67">
        <v>1193</v>
      </c>
      <c r="AX133" s="68">
        <v>0</v>
      </c>
      <c r="AY133" s="68">
        <v>0</v>
      </c>
      <c r="AZ133" s="68">
        <v>0</v>
      </c>
      <c r="BA133" s="68">
        <v>0</v>
      </c>
      <c r="BB133" s="68">
        <v>0</v>
      </c>
      <c r="BC133" s="68">
        <v>0</v>
      </c>
      <c r="BD133" s="68">
        <v>0</v>
      </c>
      <c r="BE133" s="68">
        <v>0</v>
      </c>
      <c r="BF133" s="68">
        <v>0</v>
      </c>
      <c r="BG133" s="68">
        <v>0</v>
      </c>
      <c r="BH133" s="68">
        <v>0</v>
      </c>
      <c r="BI133" s="68">
        <v>0</v>
      </c>
      <c r="BJ133" s="68">
        <v>0</v>
      </c>
      <c r="BK133" s="68">
        <v>0</v>
      </c>
      <c r="BL133" s="68">
        <v>0</v>
      </c>
      <c r="BM133" s="68">
        <v>0</v>
      </c>
      <c r="BN133" s="68">
        <v>0</v>
      </c>
      <c r="BO133" s="68">
        <v>0</v>
      </c>
      <c r="BP133" s="68">
        <v>0</v>
      </c>
      <c r="BQ133" s="68">
        <v>0</v>
      </c>
      <c r="BR133" s="68">
        <v>0</v>
      </c>
      <c r="BS133" s="68">
        <v>0</v>
      </c>
      <c r="BT133" s="68">
        <v>0</v>
      </c>
      <c r="BU133" s="68">
        <v>0</v>
      </c>
      <c r="BV133" s="68">
        <v>0</v>
      </c>
      <c r="BW133" s="68">
        <v>0</v>
      </c>
      <c r="BX133" s="68">
        <v>0</v>
      </c>
      <c r="BY133" s="68">
        <v>0</v>
      </c>
      <c r="BZ133" s="68">
        <v>0</v>
      </c>
      <c r="CA133" s="68">
        <v>0</v>
      </c>
      <c r="CB133" s="68">
        <v>0</v>
      </c>
      <c r="CC133" s="68">
        <v>0</v>
      </c>
      <c r="CD133" s="67">
        <v>35260</v>
      </c>
      <c r="CE133" s="68">
        <v>0</v>
      </c>
      <c r="CF133" s="68">
        <v>0</v>
      </c>
      <c r="CG133" s="67">
        <v>57258</v>
      </c>
      <c r="CH133" s="67">
        <v>39214</v>
      </c>
      <c r="CI133" s="68">
        <v>0</v>
      </c>
      <c r="CJ133" s="68">
        <v>0</v>
      </c>
      <c r="CK133" s="68">
        <v>0</v>
      </c>
      <c r="CL133" s="68">
        <v>0</v>
      </c>
      <c r="CM133" s="68">
        <v>0</v>
      </c>
      <c r="CN133" s="68">
        <v>0</v>
      </c>
      <c r="CO133" s="68">
        <v>0</v>
      </c>
      <c r="CP133" s="68">
        <v>0</v>
      </c>
      <c r="CQ133" s="67">
        <v>2839</v>
      </c>
      <c r="CR133" s="68">
        <v>0</v>
      </c>
      <c r="CS133" s="67">
        <v>44187</v>
      </c>
      <c r="CT133" s="67">
        <v>7994</v>
      </c>
      <c r="CU133" s="68">
        <v>0</v>
      </c>
      <c r="CV133" s="67">
        <v>84492</v>
      </c>
      <c r="CW133" s="67">
        <v>72340</v>
      </c>
      <c r="CX133" s="67">
        <v>21711</v>
      </c>
      <c r="CY133" s="67">
        <v>24709</v>
      </c>
      <c r="CZ133" s="67">
        <v>34342</v>
      </c>
      <c r="DA133" s="67">
        <v>30167</v>
      </c>
      <c r="DB133" s="67">
        <v>31778</v>
      </c>
      <c r="DC133" s="67">
        <v>11094</v>
      </c>
      <c r="DD133" s="67">
        <v>73643</v>
      </c>
    </row>
    <row r="134" spans="1:109" s="50" customFormat="1" ht="11.1" customHeight="1" x14ac:dyDescent="0.25">
      <c r="A134" s="64"/>
    </row>
    <row r="135" spans="1:109" s="48" customFormat="1" ht="21.95" customHeight="1" x14ac:dyDescent="0.25">
      <c r="A135" s="53" t="s">
        <v>429</v>
      </c>
      <c r="B135" s="68">
        <v>450</v>
      </c>
      <c r="C135" s="67">
        <v>21190</v>
      </c>
      <c r="D135" s="67">
        <v>9000</v>
      </c>
      <c r="E135" s="68">
        <v>250</v>
      </c>
      <c r="F135" s="67">
        <v>9489</v>
      </c>
      <c r="G135" s="68">
        <v>0</v>
      </c>
      <c r="H135" s="68">
        <v>0</v>
      </c>
      <c r="I135" s="67">
        <v>210720</v>
      </c>
      <c r="J135" s="67">
        <v>22647</v>
      </c>
      <c r="K135" s="67">
        <v>71350</v>
      </c>
      <c r="L135" s="67">
        <v>65148</v>
      </c>
      <c r="M135" s="67">
        <v>1135</v>
      </c>
      <c r="N135" s="67">
        <v>27270</v>
      </c>
      <c r="O135" s="67">
        <v>41659</v>
      </c>
      <c r="P135" s="67">
        <v>41064</v>
      </c>
      <c r="Q135" s="67">
        <v>31947</v>
      </c>
      <c r="R135" s="67">
        <v>29484</v>
      </c>
      <c r="S135" s="67">
        <v>21130</v>
      </c>
      <c r="T135" s="67">
        <v>28004</v>
      </c>
      <c r="U135" s="67">
        <v>23558</v>
      </c>
      <c r="V135" s="67">
        <v>74848</v>
      </c>
      <c r="W135" s="67">
        <v>21036</v>
      </c>
      <c r="X135" s="67">
        <v>39996</v>
      </c>
      <c r="Y135" s="67">
        <v>24822</v>
      </c>
      <c r="Z135" s="67">
        <v>64271</v>
      </c>
      <c r="AA135" s="67">
        <v>24862</v>
      </c>
      <c r="AB135" s="67">
        <v>46489</v>
      </c>
      <c r="AC135" s="67">
        <v>51958</v>
      </c>
      <c r="AD135" s="67">
        <v>31930</v>
      </c>
      <c r="AE135" s="67">
        <v>147026</v>
      </c>
      <c r="AF135" s="67">
        <v>39415</v>
      </c>
      <c r="AG135" s="67">
        <v>38636</v>
      </c>
      <c r="AH135" s="67">
        <v>39145</v>
      </c>
      <c r="AI135" s="67">
        <v>65358</v>
      </c>
      <c r="AJ135" s="67">
        <v>18619</v>
      </c>
      <c r="AK135" s="67">
        <v>37661</v>
      </c>
      <c r="AL135" s="67">
        <v>43900</v>
      </c>
      <c r="AM135" s="67">
        <v>28927</v>
      </c>
      <c r="AN135" s="67">
        <v>27112</v>
      </c>
      <c r="AO135" s="67">
        <v>13744</v>
      </c>
      <c r="AP135" s="67">
        <v>22691</v>
      </c>
      <c r="AQ135" s="67">
        <v>40082</v>
      </c>
      <c r="AR135" s="67">
        <v>11672</v>
      </c>
      <c r="AS135" s="67">
        <v>7160</v>
      </c>
      <c r="AT135" s="68">
        <v>0</v>
      </c>
      <c r="AU135" s="67">
        <v>6638</v>
      </c>
      <c r="AV135" s="67">
        <v>1603</v>
      </c>
      <c r="AW135" s="67">
        <v>3418</v>
      </c>
      <c r="AX135" s="68">
        <v>0</v>
      </c>
      <c r="AY135" s="67">
        <v>3289</v>
      </c>
      <c r="AZ135" s="68">
        <v>310</v>
      </c>
      <c r="BA135" s="67">
        <v>4485</v>
      </c>
      <c r="BB135" s="68">
        <v>0</v>
      </c>
      <c r="BC135" s="68">
        <v>0</v>
      </c>
      <c r="BD135" s="68">
        <v>0</v>
      </c>
      <c r="BE135" s="68">
        <v>796</v>
      </c>
      <c r="BF135" s="67">
        <v>1309</v>
      </c>
      <c r="BG135" s="68">
        <v>492</v>
      </c>
      <c r="BH135" s="67">
        <v>1360</v>
      </c>
      <c r="BI135" s="67">
        <v>1031</v>
      </c>
      <c r="BJ135" s="68">
        <v>558</v>
      </c>
      <c r="BK135" s="67">
        <v>2803</v>
      </c>
      <c r="BL135" s="67">
        <v>1119</v>
      </c>
      <c r="BM135" s="68">
        <v>952</v>
      </c>
      <c r="BN135" s="68">
        <v>964</v>
      </c>
      <c r="BO135" s="68">
        <v>500</v>
      </c>
      <c r="BP135" s="67">
        <v>4255</v>
      </c>
      <c r="BQ135" s="67">
        <v>1957</v>
      </c>
      <c r="BR135" s="68">
        <v>346</v>
      </c>
      <c r="BS135" s="68">
        <v>85</v>
      </c>
      <c r="BT135" s="67">
        <v>3246</v>
      </c>
      <c r="BU135" s="68">
        <v>688</v>
      </c>
      <c r="BV135" s="67">
        <v>1521</v>
      </c>
      <c r="BW135" s="67">
        <v>3021</v>
      </c>
      <c r="BX135" s="67">
        <v>2238</v>
      </c>
      <c r="BY135" s="67">
        <v>1007</v>
      </c>
      <c r="BZ135" s="68">
        <v>0</v>
      </c>
      <c r="CA135" s="67">
        <v>1489</v>
      </c>
      <c r="CB135" s="68">
        <v>0</v>
      </c>
      <c r="CC135" s="68">
        <v>0</v>
      </c>
      <c r="CD135" s="67">
        <v>84554</v>
      </c>
      <c r="CE135" s="67">
        <v>3770</v>
      </c>
      <c r="CF135" s="68">
        <v>847</v>
      </c>
      <c r="CG135" s="67">
        <v>192673</v>
      </c>
      <c r="CH135" s="68">
        <v>0</v>
      </c>
      <c r="CI135" s="68">
        <v>893</v>
      </c>
      <c r="CJ135" s="68">
        <v>0</v>
      </c>
      <c r="CK135" s="68">
        <v>0</v>
      </c>
      <c r="CL135" s="68">
        <v>0</v>
      </c>
      <c r="CM135" s="68">
        <v>677</v>
      </c>
      <c r="CN135" s="68">
        <v>519</v>
      </c>
      <c r="CO135" s="68">
        <v>793</v>
      </c>
      <c r="CP135" s="67">
        <v>1310</v>
      </c>
      <c r="CQ135" s="67">
        <v>8138</v>
      </c>
      <c r="CR135" s="67">
        <v>4404</v>
      </c>
      <c r="CS135" s="67">
        <v>96059</v>
      </c>
      <c r="CT135" s="67">
        <v>67974</v>
      </c>
      <c r="CU135" s="67">
        <v>270186</v>
      </c>
      <c r="CV135" s="67">
        <v>173536</v>
      </c>
      <c r="CW135" s="67">
        <v>156625</v>
      </c>
      <c r="CX135" s="67">
        <v>72265</v>
      </c>
      <c r="CY135" s="67">
        <v>84628</v>
      </c>
      <c r="CZ135" s="67">
        <v>116509</v>
      </c>
      <c r="DA135" s="67">
        <v>102441</v>
      </c>
      <c r="DB135" s="67">
        <v>77186</v>
      </c>
      <c r="DC135" s="67">
        <v>38957</v>
      </c>
      <c r="DD135" s="67">
        <v>172784</v>
      </c>
    </row>
    <row r="136" spans="1:109" ht="11.1" customHeight="1" x14ac:dyDescent="0.25">
      <c r="A136" s="69" t="s">
        <v>393</v>
      </c>
      <c r="B136" s="70"/>
      <c r="C136" s="70"/>
      <c r="D136" s="70"/>
      <c r="E136" s="70"/>
      <c r="F136" s="71">
        <v>1042</v>
      </c>
      <c r="G136" s="70"/>
      <c r="H136" s="70"/>
      <c r="I136" s="71">
        <v>3695</v>
      </c>
      <c r="J136" s="71">
        <v>21047</v>
      </c>
      <c r="K136" s="71">
        <v>1136</v>
      </c>
      <c r="L136" s="70"/>
      <c r="M136" s="70"/>
      <c r="N136" s="70"/>
      <c r="O136" s="70"/>
      <c r="P136" s="71">
        <v>3219</v>
      </c>
      <c r="Q136" s="70"/>
      <c r="R136" s="71">
        <v>2175</v>
      </c>
      <c r="S136" s="71">
        <v>1534</v>
      </c>
      <c r="T136" s="71">
        <v>2089</v>
      </c>
      <c r="U136" s="71">
        <v>1675</v>
      </c>
      <c r="V136" s="71">
        <v>5552</v>
      </c>
      <c r="W136" s="71">
        <v>1524</v>
      </c>
      <c r="X136" s="71">
        <v>2702</v>
      </c>
      <c r="Y136" s="72">
        <v>885</v>
      </c>
      <c r="Z136" s="71">
        <v>2579</v>
      </c>
      <c r="AA136" s="71">
        <v>1805</v>
      </c>
      <c r="AB136" s="71">
        <v>3267</v>
      </c>
      <c r="AC136" s="71">
        <v>3699</v>
      </c>
      <c r="AD136" s="71">
        <v>2186</v>
      </c>
      <c r="AE136" s="71">
        <v>6420</v>
      </c>
      <c r="AF136" s="71">
        <v>2555</v>
      </c>
      <c r="AG136" s="71">
        <v>2674</v>
      </c>
      <c r="AH136" s="71">
        <v>2703</v>
      </c>
      <c r="AI136" s="71">
        <v>4243</v>
      </c>
      <c r="AJ136" s="71">
        <v>1404</v>
      </c>
      <c r="AK136" s="71">
        <v>2451</v>
      </c>
      <c r="AL136" s="71">
        <v>3085</v>
      </c>
      <c r="AM136" s="71">
        <v>1701</v>
      </c>
      <c r="AN136" s="71">
        <v>2014</v>
      </c>
      <c r="AO136" s="71">
        <v>1201</v>
      </c>
      <c r="AP136" s="71">
        <v>1847</v>
      </c>
      <c r="AQ136" s="70"/>
      <c r="AR136" s="71">
        <v>1327</v>
      </c>
      <c r="AS136" s="72">
        <v>665</v>
      </c>
      <c r="AT136" s="70"/>
      <c r="AU136" s="72">
        <v>245</v>
      </c>
      <c r="AV136" s="70"/>
      <c r="AW136" s="70"/>
      <c r="AX136" s="70"/>
      <c r="AY136" s="70"/>
      <c r="AZ136" s="70"/>
      <c r="BA136" s="70"/>
      <c r="BB136" s="70"/>
      <c r="BC136" s="70"/>
      <c r="BD136" s="70"/>
      <c r="BE136" s="70"/>
      <c r="BF136" s="70"/>
      <c r="BG136" s="72">
        <v>492</v>
      </c>
      <c r="BH136" s="70"/>
      <c r="BI136" s="70"/>
      <c r="BJ136" s="70"/>
      <c r="BK136" s="70"/>
      <c r="BL136" s="70"/>
      <c r="BM136" s="70"/>
      <c r="BN136" s="70"/>
      <c r="BO136" s="70"/>
      <c r="BP136" s="70"/>
      <c r="BQ136" s="70"/>
      <c r="BR136" s="70"/>
      <c r="BS136" s="70"/>
      <c r="BT136" s="70"/>
      <c r="BU136" s="70"/>
      <c r="BV136" s="70"/>
      <c r="BW136" s="70"/>
      <c r="BX136" s="70"/>
      <c r="BY136" s="70"/>
      <c r="BZ136" s="70"/>
      <c r="CA136" s="70"/>
      <c r="CB136" s="70"/>
      <c r="CC136" s="70"/>
      <c r="CD136" s="71">
        <v>11383</v>
      </c>
      <c r="CE136" s="70"/>
      <c r="CF136" s="70"/>
      <c r="CG136" s="71">
        <v>13272</v>
      </c>
      <c r="CH136" s="70"/>
      <c r="CI136" s="70"/>
      <c r="CJ136" s="70"/>
      <c r="CK136" s="70"/>
      <c r="CL136" s="70"/>
      <c r="CM136" s="70"/>
      <c r="CN136" s="70"/>
      <c r="CO136" s="70"/>
      <c r="CP136" s="70"/>
      <c r="CQ136" s="70"/>
      <c r="CR136" s="70"/>
      <c r="CS136" s="70">
        <v>2340</v>
      </c>
      <c r="CT136" s="71">
        <v>67974</v>
      </c>
      <c r="CU136" s="70"/>
      <c r="CV136" s="72">
        <v>831</v>
      </c>
      <c r="CW136" s="70"/>
      <c r="CX136" s="71">
        <v>5351</v>
      </c>
      <c r="CY136" s="71">
        <v>6074</v>
      </c>
      <c r="CZ136" s="71">
        <v>7396</v>
      </c>
      <c r="DA136" s="71">
        <v>6296</v>
      </c>
      <c r="DB136" s="71">
        <v>7830</v>
      </c>
      <c r="DC136" s="71">
        <v>3439</v>
      </c>
      <c r="DD136" s="70"/>
      <c r="DE136" s="39"/>
    </row>
    <row r="137" spans="1:109" ht="11.1" customHeight="1" x14ac:dyDescent="0.25">
      <c r="A137" s="44" t="s">
        <v>394</v>
      </c>
      <c r="B137" s="45"/>
      <c r="C137" s="45"/>
      <c r="D137" s="45"/>
      <c r="E137" s="45"/>
      <c r="F137" s="45"/>
      <c r="G137" s="45"/>
      <c r="H137" s="45"/>
      <c r="I137" s="46">
        <v>2982</v>
      </c>
      <c r="J137" s="45"/>
      <c r="K137" s="47">
        <v>900</v>
      </c>
      <c r="L137" s="45"/>
      <c r="M137" s="45"/>
      <c r="N137" s="46">
        <v>1200</v>
      </c>
      <c r="O137" s="45"/>
      <c r="P137" s="45"/>
      <c r="Q137" s="45"/>
      <c r="R137" s="45"/>
      <c r="S137" s="45"/>
      <c r="T137" s="45"/>
      <c r="U137" s="45"/>
      <c r="V137" s="47">
        <v>40</v>
      </c>
      <c r="W137" s="45"/>
      <c r="X137" s="45"/>
      <c r="Y137" s="45"/>
      <c r="Z137" s="45"/>
      <c r="AA137" s="45"/>
      <c r="AB137" s="45"/>
      <c r="AC137" s="45"/>
      <c r="AD137" s="45"/>
      <c r="AE137" s="47">
        <v>200</v>
      </c>
      <c r="AF137" s="45"/>
      <c r="AG137" s="45"/>
      <c r="AH137" s="45"/>
      <c r="AI137" s="45"/>
      <c r="AJ137" s="45"/>
      <c r="AK137" s="45"/>
      <c r="AL137" s="45"/>
      <c r="AM137" s="45"/>
      <c r="AN137" s="45"/>
      <c r="AO137" s="45"/>
      <c r="AP137" s="45"/>
      <c r="AQ137" s="45"/>
      <c r="AR137" s="45"/>
      <c r="AS137" s="45"/>
      <c r="AT137" s="45"/>
      <c r="AU137" s="45"/>
      <c r="AV137" s="45"/>
      <c r="AW137" s="45"/>
      <c r="AX137" s="45"/>
      <c r="AY137" s="45"/>
      <c r="AZ137" s="45"/>
      <c r="BA137" s="45"/>
      <c r="BB137" s="45"/>
      <c r="BC137" s="45"/>
      <c r="BD137" s="45"/>
      <c r="BE137" s="45"/>
      <c r="BF137" s="45"/>
      <c r="BG137" s="45"/>
      <c r="BH137" s="45"/>
      <c r="BI137" s="45"/>
      <c r="BJ137" s="45"/>
      <c r="BK137" s="45"/>
      <c r="BL137" s="45"/>
      <c r="BM137" s="45"/>
      <c r="BN137" s="45"/>
      <c r="BO137" s="45">
        <v>500</v>
      </c>
      <c r="BP137" s="45"/>
      <c r="BQ137" s="45"/>
      <c r="BR137" s="45"/>
      <c r="BS137" s="45"/>
      <c r="BT137" s="45"/>
      <c r="BU137" s="45"/>
      <c r="BV137" s="45"/>
      <c r="BW137" s="45"/>
      <c r="BX137" s="45"/>
      <c r="BY137" s="45"/>
      <c r="BZ137" s="45"/>
      <c r="CA137" s="45"/>
      <c r="CB137" s="45"/>
      <c r="CC137" s="45"/>
      <c r="CD137" s="45"/>
      <c r="CE137" s="45"/>
      <c r="CF137" s="45"/>
      <c r="CG137" s="47">
        <v>767</v>
      </c>
      <c r="CH137" s="45"/>
      <c r="CI137" s="45"/>
      <c r="CJ137" s="45"/>
      <c r="CK137" s="45"/>
      <c r="CL137" s="45"/>
      <c r="CM137" s="45"/>
      <c r="CN137" s="45"/>
      <c r="CO137" s="45"/>
      <c r="CP137" s="45"/>
      <c r="CQ137" s="45"/>
      <c r="CR137" s="45"/>
      <c r="CS137" s="47">
        <v>600</v>
      </c>
      <c r="CT137" s="45"/>
      <c r="CU137" s="45"/>
      <c r="CV137" s="47">
        <v>400</v>
      </c>
      <c r="CW137" s="45"/>
      <c r="CX137" s="45"/>
      <c r="CY137" s="45"/>
      <c r="CZ137" s="47">
        <v>423</v>
      </c>
      <c r="DA137" s="45"/>
      <c r="DB137" s="47">
        <v>637</v>
      </c>
      <c r="DC137" s="45"/>
      <c r="DD137" s="45"/>
      <c r="DE137" s="39"/>
    </row>
    <row r="138" spans="1:109" ht="11.1" customHeight="1" x14ac:dyDescent="0.25">
      <c r="A138" s="44" t="s">
        <v>395</v>
      </c>
      <c r="B138" s="45"/>
      <c r="C138" s="45"/>
      <c r="D138" s="45"/>
      <c r="E138" s="45"/>
      <c r="F138" s="45"/>
      <c r="G138" s="45"/>
      <c r="H138" s="45"/>
      <c r="I138" s="46">
        <v>2597</v>
      </c>
      <c r="J138" s="45"/>
      <c r="K138" s="46">
        <v>1723</v>
      </c>
      <c r="L138" s="45"/>
      <c r="M138" s="45"/>
      <c r="N138" s="45"/>
      <c r="O138" s="45"/>
      <c r="P138" s="45"/>
      <c r="Q138" s="45"/>
      <c r="R138" s="45"/>
      <c r="S138" s="47">
        <v>970</v>
      </c>
      <c r="T138" s="45"/>
      <c r="U138" s="45"/>
      <c r="V138" s="45"/>
      <c r="W138" s="45"/>
      <c r="X138" s="45"/>
      <c r="Y138" s="45"/>
      <c r="Z138" s="45"/>
      <c r="AA138" s="45"/>
      <c r="AB138" s="47">
        <v>126</v>
      </c>
      <c r="AC138" s="45"/>
      <c r="AD138" s="45"/>
      <c r="AE138" s="45"/>
      <c r="AF138" s="45"/>
      <c r="AG138" s="45"/>
      <c r="AH138" s="45"/>
      <c r="AI138" s="45"/>
      <c r="AJ138" s="45"/>
      <c r="AK138" s="45"/>
      <c r="AL138" s="45"/>
      <c r="AM138" s="45"/>
      <c r="AN138" s="45"/>
      <c r="AO138" s="45"/>
      <c r="AP138" s="47">
        <v>410</v>
      </c>
      <c r="AQ138" s="45"/>
      <c r="AR138" s="45"/>
      <c r="AS138" s="45"/>
      <c r="AT138" s="45"/>
      <c r="AU138" s="45"/>
      <c r="AV138" s="45"/>
      <c r="AW138" s="47">
        <v>12</v>
      </c>
      <c r="AX138" s="45"/>
      <c r="AY138" s="45"/>
      <c r="AZ138" s="45"/>
      <c r="BA138" s="45"/>
      <c r="BB138" s="45"/>
      <c r="BC138" s="45"/>
      <c r="BD138" s="45"/>
      <c r="BE138" s="45"/>
      <c r="BF138" s="45"/>
      <c r="BG138" s="45"/>
      <c r="BH138" s="45"/>
      <c r="BI138" s="45"/>
      <c r="BJ138" s="45"/>
      <c r="BK138" s="45"/>
      <c r="BL138" s="45"/>
      <c r="BM138" s="45"/>
      <c r="BN138" s="45"/>
      <c r="BO138" s="45"/>
      <c r="BP138" s="45"/>
      <c r="BQ138" s="45"/>
      <c r="BR138" s="45"/>
      <c r="BS138" s="45"/>
      <c r="BT138" s="45"/>
      <c r="BU138" s="45"/>
      <c r="BV138" s="45"/>
      <c r="BW138" s="45"/>
      <c r="BX138" s="45"/>
      <c r="BY138" s="45"/>
      <c r="BZ138" s="45"/>
      <c r="CA138" s="45"/>
      <c r="CB138" s="45"/>
      <c r="CC138" s="45"/>
      <c r="CD138" s="45"/>
      <c r="CE138" s="45"/>
      <c r="CF138" s="45"/>
      <c r="CG138" s="45"/>
      <c r="CH138" s="45"/>
      <c r="CI138" s="45"/>
      <c r="CJ138" s="45"/>
      <c r="CK138" s="45"/>
      <c r="CL138" s="45"/>
      <c r="CM138" s="45"/>
      <c r="CN138" s="45"/>
      <c r="CO138" s="45"/>
      <c r="CP138" s="45"/>
      <c r="CQ138" s="45"/>
      <c r="CR138" s="45"/>
      <c r="CS138" s="47">
        <v>755</v>
      </c>
      <c r="CT138" s="45"/>
      <c r="CU138" s="45"/>
      <c r="CV138" s="47">
        <v>485</v>
      </c>
      <c r="CW138" s="47">
        <v>646</v>
      </c>
      <c r="CX138" s="45"/>
      <c r="CY138" s="45"/>
      <c r="CZ138" s="45"/>
      <c r="DA138" s="45"/>
      <c r="DB138" s="46">
        <v>1214</v>
      </c>
      <c r="DC138" s="45"/>
      <c r="DD138" s="45"/>
      <c r="DE138" s="39"/>
    </row>
    <row r="139" spans="1:109" ht="11.1" customHeight="1" x14ac:dyDescent="0.25">
      <c r="A139" s="44" t="s">
        <v>396</v>
      </c>
      <c r="B139" s="45">
        <v>450</v>
      </c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  <c r="AL139" s="45"/>
      <c r="AM139" s="45"/>
      <c r="AN139" s="45"/>
      <c r="AO139" s="45"/>
      <c r="AP139" s="45"/>
      <c r="AQ139" s="45"/>
      <c r="AR139" s="45"/>
      <c r="AS139" s="45"/>
      <c r="AT139" s="45"/>
      <c r="AU139" s="45"/>
      <c r="AV139" s="45"/>
      <c r="AW139" s="45"/>
      <c r="AX139" s="45"/>
      <c r="AY139" s="45"/>
      <c r="AZ139" s="45"/>
      <c r="BA139" s="45"/>
      <c r="BB139" s="45"/>
      <c r="BC139" s="45"/>
      <c r="BD139" s="45"/>
      <c r="BE139" s="45"/>
      <c r="BF139" s="45"/>
      <c r="BG139" s="45"/>
      <c r="BH139" s="45"/>
      <c r="BI139" s="45"/>
      <c r="BJ139" s="45"/>
      <c r="BK139" s="45"/>
      <c r="BL139" s="45"/>
      <c r="BM139" s="45"/>
      <c r="BN139" s="45"/>
      <c r="BO139" s="45"/>
      <c r="BP139" s="45"/>
      <c r="BQ139" s="45"/>
      <c r="BR139" s="45"/>
      <c r="BS139" s="45"/>
      <c r="BT139" s="45"/>
      <c r="BU139" s="45"/>
      <c r="BV139" s="45"/>
      <c r="BW139" s="45"/>
      <c r="BX139" s="45"/>
      <c r="BY139" s="45"/>
      <c r="BZ139" s="45"/>
      <c r="CA139" s="45"/>
      <c r="CB139" s="45"/>
      <c r="CC139" s="45"/>
      <c r="CD139" s="45"/>
      <c r="CE139" s="45"/>
      <c r="CF139" s="45"/>
      <c r="CG139" s="45"/>
      <c r="CH139" s="45"/>
      <c r="CI139" s="45"/>
      <c r="CJ139" s="45"/>
      <c r="CK139" s="45"/>
      <c r="CL139" s="45"/>
      <c r="CM139" s="45"/>
      <c r="CN139" s="45"/>
      <c r="CO139" s="45"/>
      <c r="CP139" s="45"/>
      <c r="CQ139" s="45"/>
      <c r="CR139" s="45"/>
      <c r="CS139" s="45"/>
      <c r="CT139" s="45"/>
      <c r="CU139" s="45"/>
      <c r="CV139" s="45"/>
      <c r="CW139" s="47">
        <v>602</v>
      </c>
      <c r="CX139" s="45"/>
      <c r="CY139" s="45"/>
      <c r="CZ139" s="45"/>
      <c r="DA139" s="45"/>
      <c r="DB139" s="45"/>
      <c r="DC139" s="45"/>
      <c r="DD139" s="47">
        <v>1035</v>
      </c>
      <c r="DE139" s="39"/>
    </row>
    <row r="140" spans="1:109" ht="11.1" customHeight="1" x14ac:dyDescent="0.25">
      <c r="A140" s="44" t="s">
        <v>397</v>
      </c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  <c r="AM140" s="45"/>
      <c r="AN140" s="47">
        <v>780</v>
      </c>
      <c r="AO140" s="45"/>
      <c r="AP140" s="45"/>
      <c r="AQ140" s="45"/>
      <c r="AR140" s="45"/>
      <c r="AS140" s="45"/>
      <c r="AT140" s="45"/>
      <c r="AU140" s="45"/>
      <c r="AV140" s="45"/>
      <c r="AW140" s="45"/>
      <c r="AX140" s="45"/>
      <c r="AY140" s="45"/>
      <c r="AZ140" s="45"/>
      <c r="BA140" s="45"/>
      <c r="BB140" s="45"/>
      <c r="BC140" s="45"/>
      <c r="BD140" s="45"/>
      <c r="BE140" s="45"/>
      <c r="BF140" s="45"/>
      <c r="BG140" s="45"/>
      <c r="BH140" s="45"/>
      <c r="BI140" s="45"/>
      <c r="BJ140" s="45"/>
      <c r="BK140" s="45"/>
      <c r="BL140" s="45"/>
      <c r="BM140" s="45"/>
      <c r="BN140" s="45"/>
      <c r="BO140" s="45"/>
      <c r="BP140" s="45"/>
      <c r="BQ140" s="45"/>
      <c r="BR140" s="45"/>
      <c r="BS140" s="45"/>
      <c r="BT140" s="45"/>
      <c r="BU140" s="45"/>
      <c r="BV140" s="45"/>
      <c r="BW140" s="45"/>
      <c r="BX140" s="45"/>
      <c r="BY140" s="45"/>
      <c r="BZ140" s="45"/>
      <c r="CA140" s="45"/>
      <c r="CB140" s="45"/>
      <c r="CC140" s="45"/>
      <c r="CD140" s="45"/>
      <c r="CE140" s="45"/>
      <c r="CF140" s="45"/>
      <c r="CG140" s="45"/>
      <c r="CH140" s="45"/>
      <c r="CI140" s="45"/>
      <c r="CJ140" s="45"/>
      <c r="CK140" s="45"/>
      <c r="CL140" s="45"/>
      <c r="CM140" s="45"/>
      <c r="CN140" s="45"/>
      <c r="CO140" s="45"/>
      <c r="CP140" s="45">
        <v>1310</v>
      </c>
      <c r="CQ140" s="45"/>
      <c r="CR140" s="45"/>
      <c r="CS140" s="45"/>
      <c r="CT140" s="45"/>
      <c r="CU140" s="45"/>
      <c r="CV140" s="47">
        <v>450</v>
      </c>
      <c r="CW140" s="45"/>
      <c r="CX140" s="45"/>
      <c r="CY140" s="45"/>
      <c r="CZ140" s="47">
        <v>168</v>
      </c>
      <c r="DA140" s="46">
        <v>1512</v>
      </c>
      <c r="DB140" s="45"/>
      <c r="DC140" s="45"/>
      <c r="DD140" s="45"/>
      <c r="DE140" s="39"/>
    </row>
    <row r="141" spans="1:109" ht="11.1" customHeight="1" x14ac:dyDescent="0.25">
      <c r="A141" s="44" t="s">
        <v>398</v>
      </c>
      <c r="B141" s="45"/>
      <c r="C141" s="45"/>
      <c r="D141" s="45"/>
      <c r="E141" s="45">
        <v>250</v>
      </c>
      <c r="F141" s="47">
        <v>220</v>
      </c>
      <c r="G141" s="45"/>
      <c r="H141" s="45"/>
      <c r="I141" s="46">
        <v>4952</v>
      </c>
      <c r="J141" s="45"/>
      <c r="K141" s="45"/>
      <c r="L141" s="45"/>
      <c r="M141" s="45"/>
      <c r="N141" s="45"/>
      <c r="O141" s="45"/>
      <c r="P141" s="45"/>
      <c r="Q141" s="45"/>
      <c r="R141" s="47">
        <v>133</v>
      </c>
      <c r="S141" s="45"/>
      <c r="T141" s="47">
        <v>464</v>
      </c>
      <c r="U141" s="47">
        <v>984</v>
      </c>
      <c r="V141" s="46">
        <v>1430</v>
      </c>
      <c r="W141" s="45"/>
      <c r="X141" s="46">
        <v>1649</v>
      </c>
      <c r="Y141" s="47">
        <v>187</v>
      </c>
      <c r="Z141" s="47">
        <v>950</v>
      </c>
      <c r="AA141" s="47">
        <v>630</v>
      </c>
      <c r="AB141" s="47">
        <v>12</v>
      </c>
      <c r="AC141" s="47">
        <v>144</v>
      </c>
      <c r="AD141" s="47">
        <v>522</v>
      </c>
      <c r="AE141" s="46">
        <v>1000</v>
      </c>
      <c r="AF141" s="46">
        <v>2276</v>
      </c>
      <c r="AG141" s="46">
        <v>1639</v>
      </c>
      <c r="AH141" s="47">
        <v>240</v>
      </c>
      <c r="AI141" s="46">
        <v>1455</v>
      </c>
      <c r="AJ141" s="47">
        <v>310</v>
      </c>
      <c r="AK141" s="47">
        <v>770</v>
      </c>
      <c r="AL141" s="47">
        <v>563</v>
      </c>
      <c r="AM141" s="47">
        <v>765</v>
      </c>
      <c r="AN141" s="47">
        <v>820</v>
      </c>
      <c r="AO141" s="47">
        <v>518</v>
      </c>
      <c r="AP141" s="47">
        <v>325</v>
      </c>
      <c r="AQ141" s="47">
        <v>331</v>
      </c>
      <c r="AR141" s="45"/>
      <c r="AS141" s="47">
        <v>243</v>
      </c>
      <c r="AT141" s="45"/>
      <c r="AU141" s="47">
        <v>70</v>
      </c>
      <c r="AV141" s="47">
        <v>157</v>
      </c>
      <c r="AW141" s="47">
        <v>24</v>
      </c>
      <c r="AX141" s="45"/>
      <c r="AY141" s="45"/>
      <c r="AZ141" s="45"/>
      <c r="BA141" s="45"/>
      <c r="BB141" s="45"/>
      <c r="BC141" s="45"/>
      <c r="BD141" s="45"/>
      <c r="BE141" s="45"/>
      <c r="BF141" s="45"/>
      <c r="BG141" s="45"/>
      <c r="BH141" s="45"/>
      <c r="BI141" s="45"/>
      <c r="BJ141" s="45"/>
      <c r="BK141" s="45"/>
      <c r="BL141" s="45"/>
      <c r="BM141" s="45"/>
      <c r="BN141" s="45"/>
      <c r="BO141" s="45"/>
      <c r="BP141" s="45"/>
      <c r="BQ141" s="45"/>
      <c r="BR141" s="45"/>
      <c r="BS141" s="45"/>
      <c r="BT141" s="45"/>
      <c r="BU141" s="45"/>
      <c r="BV141" s="45"/>
      <c r="BW141" s="45"/>
      <c r="BX141" s="45"/>
      <c r="BY141" s="45"/>
      <c r="BZ141" s="45"/>
      <c r="CA141" s="45"/>
      <c r="CB141" s="45"/>
      <c r="CC141" s="45"/>
      <c r="CD141" s="45"/>
      <c r="CE141" s="45"/>
      <c r="CF141" s="45"/>
      <c r="CG141" s="45"/>
      <c r="CH141" s="45"/>
      <c r="CI141" s="45"/>
      <c r="CJ141" s="45"/>
      <c r="CK141" s="45"/>
      <c r="CL141" s="45"/>
      <c r="CM141" s="45"/>
      <c r="CN141" s="45"/>
      <c r="CO141" s="45"/>
      <c r="CP141" s="45"/>
      <c r="CQ141" s="47">
        <v>200</v>
      </c>
      <c r="CR141" s="45"/>
      <c r="CS141" s="46">
        <v>1598</v>
      </c>
      <c r="CT141" s="45"/>
      <c r="CU141" s="45"/>
      <c r="CV141" s="46">
        <v>1235</v>
      </c>
      <c r="CW141" s="46">
        <v>1197</v>
      </c>
      <c r="CX141" s="47">
        <v>633</v>
      </c>
      <c r="CY141" s="46">
        <v>2040</v>
      </c>
      <c r="CZ141" s="46">
        <v>1218</v>
      </c>
      <c r="DA141" s="46">
        <v>4815</v>
      </c>
      <c r="DB141" s="45"/>
      <c r="DC141" s="45"/>
      <c r="DD141" s="47">
        <v>435</v>
      </c>
      <c r="DE141" s="39"/>
    </row>
    <row r="142" spans="1:109" ht="11.1" customHeight="1" x14ac:dyDescent="0.25">
      <c r="A142" s="44" t="s">
        <v>399</v>
      </c>
      <c r="B142" s="45"/>
      <c r="C142" s="45"/>
      <c r="D142" s="45"/>
      <c r="E142" s="45"/>
      <c r="F142" s="45"/>
      <c r="G142" s="45"/>
      <c r="H142" s="45"/>
      <c r="I142" s="46">
        <v>1678</v>
      </c>
      <c r="J142" s="45"/>
      <c r="K142" s="46">
        <v>2143</v>
      </c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7">
        <v>300</v>
      </c>
      <c r="AA142" s="45"/>
      <c r="AB142" s="45"/>
      <c r="AC142" s="45"/>
      <c r="AD142" s="45"/>
      <c r="AE142" s="47">
        <v>200</v>
      </c>
      <c r="AF142" s="45"/>
      <c r="AG142" s="45"/>
      <c r="AH142" s="45"/>
      <c r="AI142" s="45"/>
      <c r="AJ142" s="45"/>
      <c r="AK142" s="45"/>
      <c r="AL142" s="45"/>
      <c r="AM142" s="45"/>
      <c r="AN142" s="45"/>
      <c r="AO142" s="45"/>
      <c r="AP142" s="45"/>
      <c r="AQ142" s="45"/>
      <c r="AR142" s="45"/>
      <c r="AS142" s="45"/>
      <c r="AT142" s="45"/>
      <c r="AU142" s="45"/>
      <c r="AV142" s="45"/>
      <c r="AW142" s="45"/>
      <c r="AX142" s="45"/>
      <c r="AY142" s="45"/>
      <c r="AZ142" s="45"/>
      <c r="BA142" s="45"/>
      <c r="BB142" s="45"/>
      <c r="BC142" s="45"/>
      <c r="BD142" s="45"/>
      <c r="BE142" s="45"/>
      <c r="BF142" s="45"/>
      <c r="BG142" s="45"/>
      <c r="BH142" s="45"/>
      <c r="BI142" s="45"/>
      <c r="BJ142" s="45"/>
      <c r="BK142" s="45"/>
      <c r="BL142" s="45"/>
      <c r="BM142" s="45"/>
      <c r="BN142" s="45"/>
      <c r="BO142" s="45"/>
      <c r="BP142" s="45"/>
      <c r="BQ142" s="45"/>
      <c r="BR142" s="45"/>
      <c r="BS142" s="45"/>
      <c r="BT142" s="45"/>
      <c r="BU142" s="45"/>
      <c r="BV142" s="45"/>
      <c r="BW142" s="45"/>
      <c r="BX142" s="45"/>
      <c r="BY142" s="45"/>
      <c r="BZ142" s="45"/>
      <c r="CA142" s="45"/>
      <c r="CB142" s="45"/>
      <c r="CC142" s="45"/>
      <c r="CD142" s="45"/>
      <c r="CE142" s="45"/>
      <c r="CF142" s="45"/>
      <c r="CG142" s="46">
        <v>1714</v>
      </c>
      <c r="CH142" s="45"/>
      <c r="CI142" s="45"/>
      <c r="CJ142" s="45"/>
      <c r="CK142" s="45"/>
      <c r="CL142" s="45"/>
      <c r="CM142" s="45"/>
      <c r="CN142" s="45"/>
      <c r="CO142" s="45"/>
      <c r="CP142" s="45"/>
      <c r="CQ142" s="45"/>
      <c r="CR142" s="45"/>
      <c r="CS142" s="45"/>
      <c r="CT142" s="45"/>
      <c r="CU142" s="45"/>
      <c r="CV142" s="45"/>
      <c r="CW142" s="45"/>
      <c r="CX142" s="45"/>
      <c r="CY142" s="47">
        <v>18</v>
      </c>
      <c r="CZ142" s="45"/>
      <c r="DA142" s="45"/>
      <c r="DB142" s="47">
        <v>400</v>
      </c>
      <c r="DC142" s="47">
        <v>200</v>
      </c>
      <c r="DD142" s="45"/>
      <c r="DE142" s="39"/>
    </row>
    <row r="143" spans="1:109" ht="11.1" customHeight="1" x14ac:dyDescent="0.25">
      <c r="A143" s="44" t="s">
        <v>400</v>
      </c>
      <c r="B143" s="45"/>
      <c r="C143" s="45"/>
      <c r="D143" s="45"/>
      <c r="E143" s="45"/>
      <c r="F143" s="45"/>
      <c r="G143" s="45"/>
      <c r="H143" s="45"/>
      <c r="I143" s="47">
        <v>309</v>
      </c>
      <c r="J143" s="45"/>
      <c r="K143" s="47">
        <v>184</v>
      </c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7">
        <v>3</v>
      </c>
      <c r="AB143" s="45"/>
      <c r="AC143" s="45"/>
      <c r="AD143" s="45"/>
      <c r="AE143" s="47">
        <v>50</v>
      </c>
      <c r="AF143" s="45"/>
      <c r="AG143" s="45"/>
      <c r="AH143" s="45"/>
      <c r="AI143" s="45"/>
      <c r="AJ143" s="45"/>
      <c r="AK143" s="45"/>
      <c r="AL143" s="45"/>
      <c r="AM143" s="45"/>
      <c r="AN143" s="45"/>
      <c r="AO143" s="45"/>
      <c r="AP143" s="45"/>
      <c r="AQ143" s="45"/>
      <c r="AR143" s="45"/>
      <c r="AS143" s="45"/>
      <c r="AT143" s="45"/>
      <c r="AU143" s="45"/>
      <c r="AV143" s="45"/>
      <c r="AW143" s="45"/>
      <c r="AX143" s="45"/>
      <c r="AY143" s="45"/>
      <c r="AZ143" s="45"/>
      <c r="BA143" s="45"/>
      <c r="BB143" s="45"/>
      <c r="BC143" s="45"/>
      <c r="BD143" s="45"/>
      <c r="BE143" s="45"/>
      <c r="BF143" s="45"/>
      <c r="BG143" s="45"/>
      <c r="BH143" s="45"/>
      <c r="BI143" s="45"/>
      <c r="BJ143" s="45"/>
      <c r="BK143" s="45"/>
      <c r="BL143" s="45"/>
      <c r="BM143" s="45"/>
      <c r="BN143" s="45"/>
      <c r="BO143" s="45"/>
      <c r="BP143" s="45"/>
      <c r="BQ143" s="45"/>
      <c r="BR143" s="45"/>
      <c r="BS143" s="45"/>
      <c r="BT143" s="45"/>
      <c r="BU143" s="45"/>
      <c r="BV143" s="45"/>
      <c r="BW143" s="45"/>
      <c r="BX143" s="45"/>
      <c r="BY143" s="45"/>
      <c r="BZ143" s="45"/>
      <c r="CA143" s="45"/>
      <c r="CB143" s="45"/>
      <c r="CC143" s="45"/>
      <c r="CD143" s="45"/>
      <c r="CE143" s="45"/>
      <c r="CF143" s="45"/>
      <c r="CG143" s="47">
        <v>257</v>
      </c>
      <c r="CH143" s="45"/>
      <c r="CI143" s="45"/>
      <c r="CJ143" s="45"/>
      <c r="CK143" s="45"/>
      <c r="CL143" s="45"/>
      <c r="CM143" s="45"/>
      <c r="CN143" s="45"/>
      <c r="CO143" s="45"/>
      <c r="CP143" s="45"/>
      <c r="CQ143" s="45"/>
      <c r="CR143" s="45"/>
      <c r="CS143" s="45"/>
      <c r="CT143" s="45"/>
      <c r="CU143" s="45"/>
      <c r="CV143" s="45"/>
      <c r="CW143" s="45"/>
      <c r="CX143" s="45"/>
      <c r="CY143" s="47">
        <v>58</v>
      </c>
      <c r="CZ143" s="47">
        <v>153</v>
      </c>
      <c r="DA143" s="45"/>
      <c r="DB143" s="45"/>
      <c r="DC143" s="45"/>
      <c r="DD143" s="45"/>
      <c r="DE143" s="39"/>
    </row>
    <row r="144" spans="1:109" ht="11.1" customHeight="1" x14ac:dyDescent="0.25">
      <c r="A144" s="44" t="s">
        <v>401</v>
      </c>
      <c r="B144" s="45"/>
      <c r="C144" s="45"/>
      <c r="D144" s="45"/>
      <c r="E144" s="45"/>
      <c r="F144" s="45"/>
      <c r="G144" s="45"/>
      <c r="H144" s="45"/>
      <c r="I144" s="46">
        <v>5946</v>
      </c>
      <c r="J144" s="45"/>
      <c r="K144" s="46">
        <v>1252</v>
      </c>
      <c r="L144" s="45"/>
      <c r="M144" s="45"/>
      <c r="N144" s="47">
        <v>700</v>
      </c>
      <c r="O144" s="45"/>
      <c r="P144" s="45"/>
      <c r="Q144" s="45"/>
      <c r="R144" s="45"/>
      <c r="S144" s="45"/>
      <c r="T144" s="45"/>
      <c r="U144" s="45"/>
      <c r="V144" s="47">
        <v>170</v>
      </c>
      <c r="W144" s="47">
        <v>187</v>
      </c>
      <c r="X144" s="45"/>
      <c r="Y144" s="45"/>
      <c r="Z144" s="45"/>
      <c r="AA144" s="47">
        <v>345</v>
      </c>
      <c r="AB144" s="47">
        <v>58</v>
      </c>
      <c r="AC144" s="47">
        <v>30</v>
      </c>
      <c r="AD144" s="45"/>
      <c r="AE144" s="47">
        <v>940</v>
      </c>
      <c r="AF144" s="45"/>
      <c r="AG144" s="47">
        <v>178</v>
      </c>
      <c r="AH144" s="45"/>
      <c r="AI144" s="45"/>
      <c r="AJ144" s="45"/>
      <c r="AK144" s="45"/>
      <c r="AL144" s="45"/>
      <c r="AM144" s="45"/>
      <c r="AN144" s="45"/>
      <c r="AO144" s="45"/>
      <c r="AP144" s="45"/>
      <c r="AQ144" s="45"/>
      <c r="AR144" s="45"/>
      <c r="AS144" s="45"/>
      <c r="AT144" s="45"/>
      <c r="AU144" s="45"/>
      <c r="AV144" s="45"/>
      <c r="AW144" s="45"/>
      <c r="AX144" s="45"/>
      <c r="AY144" s="45"/>
      <c r="AZ144" s="45"/>
      <c r="BA144" s="45"/>
      <c r="BB144" s="45"/>
      <c r="BC144" s="45"/>
      <c r="BD144" s="45"/>
      <c r="BE144" s="45"/>
      <c r="BF144" s="45"/>
      <c r="BG144" s="45"/>
      <c r="BH144" s="45"/>
      <c r="BI144" s="45"/>
      <c r="BJ144" s="45"/>
      <c r="BK144" s="45"/>
      <c r="BL144" s="45"/>
      <c r="BM144" s="45"/>
      <c r="BN144" s="45"/>
      <c r="BO144" s="45"/>
      <c r="BP144" s="45"/>
      <c r="BQ144" s="45"/>
      <c r="BR144" s="45"/>
      <c r="BS144" s="45"/>
      <c r="BT144" s="45"/>
      <c r="BU144" s="45"/>
      <c r="BV144" s="45"/>
      <c r="BW144" s="45"/>
      <c r="BX144" s="45"/>
      <c r="BY144" s="45"/>
      <c r="BZ144" s="45"/>
      <c r="CA144" s="45"/>
      <c r="CB144" s="45"/>
      <c r="CC144" s="45"/>
      <c r="CD144" s="45"/>
      <c r="CE144" s="45"/>
      <c r="CF144" s="45"/>
      <c r="CG144" s="47">
        <v>534</v>
      </c>
      <c r="CH144" s="45"/>
      <c r="CI144" s="45"/>
      <c r="CJ144" s="45"/>
      <c r="CK144" s="45"/>
      <c r="CL144" s="45"/>
      <c r="CM144" s="45"/>
      <c r="CN144" s="45"/>
      <c r="CO144" s="45"/>
      <c r="CP144" s="45"/>
      <c r="CQ144" s="45"/>
      <c r="CR144" s="45"/>
      <c r="CS144" s="45"/>
      <c r="CT144" s="45"/>
      <c r="CU144" s="45"/>
      <c r="CV144" s="45"/>
      <c r="CW144" s="45"/>
      <c r="CX144" s="47">
        <v>229</v>
      </c>
      <c r="CY144" s="47">
        <v>310</v>
      </c>
      <c r="CZ144" s="47">
        <v>115</v>
      </c>
      <c r="DA144" s="47">
        <v>600</v>
      </c>
      <c r="DB144" s="47">
        <v>63</v>
      </c>
      <c r="DC144" s="47">
        <v>750</v>
      </c>
      <c r="DD144" s="45"/>
      <c r="DE144" s="39"/>
    </row>
    <row r="145" spans="1:109" ht="11.1" customHeight="1" x14ac:dyDescent="0.25">
      <c r="A145" s="44" t="s">
        <v>402</v>
      </c>
      <c r="B145" s="45"/>
      <c r="C145" s="45"/>
      <c r="D145" s="45"/>
      <c r="E145" s="45"/>
      <c r="F145" s="45"/>
      <c r="G145" s="45"/>
      <c r="H145" s="45"/>
      <c r="I145" s="46">
        <v>2666</v>
      </c>
      <c r="J145" s="45"/>
      <c r="K145" s="47">
        <v>456</v>
      </c>
      <c r="L145" s="45"/>
      <c r="M145" s="45"/>
      <c r="N145" s="47">
        <v>200</v>
      </c>
      <c r="O145" s="45"/>
      <c r="P145" s="45"/>
      <c r="Q145" s="45"/>
      <c r="R145" s="45"/>
      <c r="S145" s="45"/>
      <c r="T145" s="45"/>
      <c r="U145" s="45"/>
      <c r="V145" s="47">
        <v>80</v>
      </c>
      <c r="W145" s="45"/>
      <c r="X145" s="45"/>
      <c r="Y145" s="45"/>
      <c r="Z145" s="45"/>
      <c r="AA145" s="45"/>
      <c r="AB145" s="45"/>
      <c r="AC145" s="47">
        <v>75</v>
      </c>
      <c r="AD145" s="45"/>
      <c r="AE145" s="45"/>
      <c r="AF145" s="45"/>
      <c r="AG145" s="47">
        <v>17</v>
      </c>
      <c r="AH145" s="47">
        <v>150</v>
      </c>
      <c r="AI145" s="45"/>
      <c r="AJ145" s="45"/>
      <c r="AK145" s="45"/>
      <c r="AL145" s="45"/>
      <c r="AM145" s="45"/>
      <c r="AN145" s="45"/>
      <c r="AO145" s="47">
        <v>1</v>
      </c>
      <c r="AP145" s="45"/>
      <c r="AQ145" s="45"/>
      <c r="AR145" s="45"/>
      <c r="AS145" s="45"/>
      <c r="AT145" s="45"/>
      <c r="AU145" s="45"/>
      <c r="AV145" s="45"/>
      <c r="AW145" s="45"/>
      <c r="AX145" s="45"/>
      <c r="AY145" s="45"/>
      <c r="AZ145" s="45"/>
      <c r="BA145" s="45"/>
      <c r="BB145" s="45"/>
      <c r="BC145" s="45"/>
      <c r="BD145" s="45"/>
      <c r="BE145" s="45"/>
      <c r="BF145" s="45"/>
      <c r="BG145" s="45"/>
      <c r="BH145" s="45"/>
      <c r="BI145" s="45"/>
      <c r="BJ145" s="45"/>
      <c r="BK145" s="45"/>
      <c r="BL145" s="45"/>
      <c r="BM145" s="45"/>
      <c r="BN145" s="45"/>
      <c r="BO145" s="45"/>
      <c r="BP145" s="45"/>
      <c r="BQ145" s="45"/>
      <c r="BR145" s="45"/>
      <c r="BS145" s="45"/>
      <c r="BT145" s="45"/>
      <c r="BU145" s="45"/>
      <c r="BV145" s="45"/>
      <c r="BW145" s="45"/>
      <c r="BX145" s="45"/>
      <c r="BY145" s="45"/>
      <c r="BZ145" s="45"/>
      <c r="CA145" s="45"/>
      <c r="CB145" s="45"/>
      <c r="CC145" s="45"/>
      <c r="CD145" s="45"/>
      <c r="CE145" s="45"/>
      <c r="CF145" s="45"/>
      <c r="CG145" s="46">
        <v>1118</v>
      </c>
      <c r="CH145" s="45"/>
      <c r="CI145" s="45"/>
      <c r="CJ145" s="45"/>
      <c r="CK145" s="45"/>
      <c r="CL145" s="45"/>
      <c r="CM145" s="45"/>
      <c r="CN145" s="45"/>
      <c r="CO145" s="45"/>
      <c r="CP145" s="45"/>
      <c r="CQ145" s="45"/>
      <c r="CR145" s="45"/>
      <c r="CS145" s="45"/>
      <c r="CT145" s="45"/>
      <c r="CU145" s="45"/>
      <c r="CV145" s="45"/>
      <c r="CW145" s="45"/>
      <c r="CX145" s="45"/>
      <c r="CY145" s="45"/>
      <c r="CZ145" s="47">
        <v>120</v>
      </c>
      <c r="DA145" s="45"/>
      <c r="DB145" s="45"/>
      <c r="DC145" s="47">
        <v>720</v>
      </c>
      <c r="DD145" s="45"/>
      <c r="DE145" s="39"/>
    </row>
    <row r="146" spans="1:109" ht="11.1" customHeight="1" x14ac:dyDescent="0.25">
      <c r="A146" s="44" t="s">
        <v>403</v>
      </c>
      <c r="B146" s="45"/>
      <c r="C146" s="45"/>
      <c r="D146" s="45"/>
      <c r="E146" s="45"/>
      <c r="F146" s="45"/>
      <c r="G146" s="45"/>
      <c r="H146" s="45"/>
      <c r="I146" s="46">
        <v>2862</v>
      </c>
      <c r="J146" s="45"/>
      <c r="K146" s="45"/>
      <c r="L146" s="45"/>
      <c r="M146" s="45"/>
      <c r="N146" s="47">
        <v>300</v>
      </c>
      <c r="O146" s="45"/>
      <c r="P146" s="45"/>
      <c r="Q146" s="45"/>
      <c r="R146" s="47">
        <v>951</v>
      </c>
      <c r="S146" s="45"/>
      <c r="T146" s="45"/>
      <c r="U146" s="47">
        <v>612</v>
      </c>
      <c r="V146" s="47">
        <v>762</v>
      </c>
      <c r="W146" s="45"/>
      <c r="X146" s="46">
        <v>2552</v>
      </c>
      <c r="Y146" s="47">
        <v>699</v>
      </c>
      <c r="Z146" s="47">
        <v>200</v>
      </c>
      <c r="AA146" s="45"/>
      <c r="AB146" s="47">
        <v>400</v>
      </c>
      <c r="AC146" s="47">
        <v>428</v>
      </c>
      <c r="AD146" s="45"/>
      <c r="AE146" s="47">
        <v>550</v>
      </c>
      <c r="AF146" s="47">
        <v>931</v>
      </c>
      <c r="AG146" s="46">
        <v>2371</v>
      </c>
      <c r="AH146" s="46">
        <v>1734</v>
      </c>
      <c r="AI146" s="47">
        <v>116</v>
      </c>
      <c r="AJ146" s="46">
        <v>1277</v>
      </c>
      <c r="AK146" s="46">
        <v>4411</v>
      </c>
      <c r="AL146" s="47">
        <v>410</v>
      </c>
      <c r="AM146" s="47">
        <v>181</v>
      </c>
      <c r="AN146" s="47">
        <v>250</v>
      </c>
      <c r="AO146" s="45"/>
      <c r="AP146" s="45"/>
      <c r="AQ146" s="46">
        <v>1076</v>
      </c>
      <c r="AR146" s="45"/>
      <c r="AS146" s="45"/>
      <c r="AT146" s="45"/>
      <c r="AU146" s="47">
        <v>278</v>
      </c>
      <c r="AV146" s="45"/>
      <c r="AW146" s="45"/>
      <c r="AX146" s="45"/>
      <c r="AY146" s="45"/>
      <c r="AZ146" s="45"/>
      <c r="BA146" s="45"/>
      <c r="BB146" s="45"/>
      <c r="BC146" s="45"/>
      <c r="BD146" s="45"/>
      <c r="BE146" s="45"/>
      <c r="BF146" s="45"/>
      <c r="BG146" s="45"/>
      <c r="BH146" s="45"/>
      <c r="BI146" s="45"/>
      <c r="BJ146" s="45"/>
      <c r="BK146" s="45"/>
      <c r="BL146" s="45"/>
      <c r="BM146" s="45"/>
      <c r="BN146" s="45"/>
      <c r="BO146" s="45"/>
      <c r="BP146" s="45"/>
      <c r="BQ146" s="45"/>
      <c r="BR146" s="45"/>
      <c r="BS146" s="45"/>
      <c r="BT146" s="45"/>
      <c r="BU146" s="45"/>
      <c r="BV146" s="45"/>
      <c r="BW146" s="45"/>
      <c r="BX146" s="45"/>
      <c r="BY146" s="45"/>
      <c r="BZ146" s="45"/>
      <c r="CA146" s="45"/>
      <c r="CB146" s="45"/>
      <c r="CC146" s="45"/>
      <c r="CD146" s="47">
        <v>643</v>
      </c>
      <c r="CE146" s="45"/>
      <c r="CF146" s="45"/>
      <c r="CG146" s="46">
        <v>1102</v>
      </c>
      <c r="CH146" s="45"/>
      <c r="CI146" s="45"/>
      <c r="CJ146" s="45"/>
      <c r="CK146" s="45"/>
      <c r="CL146" s="45"/>
      <c r="CM146" s="45"/>
      <c r="CN146" s="45"/>
      <c r="CO146" s="45"/>
      <c r="CP146" s="45"/>
      <c r="CQ146" s="45"/>
      <c r="CR146" s="45"/>
      <c r="CS146" s="46">
        <v>1600</v>
      </c>
      <c r="CT146" s="45"/>
      <c r="CU146" s="45"/>
      <c r="CV146" s="46">
        <v>3000</v>
      </c>
      <c r="CW146" s="46">
        <v>4865</v>
      </c>
      <c r="CX146" s="46">
        <v>1375</v>
      </c>
      <c r="CY146" s="46">
        <v>2993</v>
      </c>
      <c r="CZ146" s="47">
        <v>252</v>
      </c>
      <c r="DA146" s="46">
        <v>1458</v>
      </c>
      <c r="DB146" s="47">
        <v>405</v>
      </c>
      <c r="DC146" s="45"/>
      <c r="DD146" s="45"/>
      <c r="DE146" s="39"/>
    </row>
    <row r="147" spans="1:109" ht="11.1" customHeight="1" x14ac:dyDescent="0.25">
      <c r="A147" s="44" t="s">
        <v>404</v>
      </c>
      <c r="B147" s="45"/>
      <c r="C147" s="45"/>
      <c r="D147" s="45"/>
      <c r="E147" s="45"/>
      <c r="F147" s="47">
        <v>210</v>
      </c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6">
        <v>1750</v>
      </c>
      <c r="W147" s="47">
        <v>317</v>
      </c>
      <c r="X147" s="45"/>
      <c r="Y147" s="45"/>
      <c r="Z147" s="47">
        <v>550</v>
      </c>
      <c r="AA147" s="45"/>
      <c r="AB147" s="47">
        <v>130</v>
      </c>
      <c r="AC147" s="47">
        <v>250</v>
      </c>
      <c r="AD147" s="47">
        <v>711</v>
      </c>
      <c r="AE147" s="46">
        <v>2500</v>
      </c>
      <c r="AF147" s="47">
        <v>707</v>
      </c>
      <c r="AG147" s="47">
        <v>100</v>
      </c>
      <c r="AH147" s="47">
        <v>360</v>
      </c>
      <c r="AI147" s="47">
        <v>615</v>
      </c>
      <c r="AJ147" s="45"/>
      <c r="AK147" s="45"/>
      <c r="AL147" s="45"/>
      <c r="AM147" s="45"/>
      <c r="AN147" s="47">
        <v>150</v>
      </c>
      <c r="AO147" s="47">
        <v>71</v>
      </c>
      <c r="AP147" s="47">
        <v>300</v>
      </c>
      <c r="AQ147" s="47">
        <v>568</v>
      </c>
      <c r="AR147" s="47">
        <v>65</v>
      </c>
      <c r="AS147" s="45"/>
      <c r="AT147" s="45"/>
      <c r="AU147" s="47">
        <v>65</v>
      </c>
      <c r="AV147" s="47">
        <v>157</v>
      </c>
      <c r="AW147" s="47">
        <v>150</v>
      </c>
      <c r="AX147" s="45"/>
      <c r="AY147" s="45"/>
      <c r="AZ147" s="45"/>
      <c r="BA147" s="45"/>
      <c r="BB147" s="45"/>
      <c r="BC147" s="45"/>
      <c r="BD147" s="45"/>
      <c r="BE147" s="45"/>
      <c r="BF147" s="45"/>
      <c r="BG147" s="45"/>
      <c r="BH147" s="45"/>
      <c r="BI147" s="45"/>
      <c r="BJ147" s="45"/>
      <c r="BK147" s="45"/>
      <c r="BL147" s="45"/>
      <c r="BM147" s="45"/>
      <c r="BN147" s="45"/>
      <c r="BO147" s="45"/>
      <c r="BP147" s="45"/>
      <c r="BQ147" s="45"/>
      <c r="BR147" s="45"/>
      <c r="BS147" s="45"/>
      <c r="BT147" s="45"/>
      <c r="BU147" s="45"/>
      <c r="BV147" s="45"/>
      <c r="BW147" s="45"/>
      <c r="BX147" s="45"/>
      <c r="BY147" s="45"/>
      <c r="BZ147" s="45"/>
      <c r="CA147" s="45"/>
      <c r="CB147" s="45"/>
      <c r="CC147" s="45"/>
      <c r="CD147" s="47">
        <v>699</v>
      </c>
      <c r="CE147" s="45"/>
      <c r="CF147" s="45"/>
      <c r="CG147" s="46">
        <v>2383</v>
      </c>
      <c r="CH147" s="45"/>
      <c r="CI147" s="45"/>
      <c r="CJ147" s="45"/>
      <c r="CK147" s="45"/>
      <c r="CL147" s="45"/>
      <c r="CM147" s="45"/>
      <c r="CN147" s="45"/>
      <c r="CO147" s="45"/>
      <c r="CP147" s="45"/>
      <c r="CQ147" s="45"/>
      <c r="CR147" s="45"/>
      <c r="CS147" s="46">
        <v>5000</v>
      </c>
      <c r="CT147" s="45"/>
      <c r="CU147" s="45"/>
      <c r="CV147" s="46">
        <v>3600</v>
      </c>
      <c r="CW147" s="46">
        <v>5678</v>
      </c>
      <c r="CX147" s="45"/>
      <c r="CY147" s="45"/>
      <c r="CZ147" s="46">
        <v>3020</v>
      </c>
      <c r="DA147" s="46">
        <v>1315</v>
      </c>
      <c r="DB147" s="47">
        <v>755</v>
      </c>
      <c r="DC147" s="46">
        <v>1870</v>
      </c>
      <c r="DD147" s="46">
        <v>2134</v>
      </c>
      <c r="DE147" s="39"/>
    </row>
    <row r="148" spans="1:109" ht="11.1" customHeight="1" x14ac:dyDescent="0.25">
      <c r="A148" s="44" t="s">
        <v>405</v>
      </c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5"/>
      <c r="AQ148" s="45"/>
      <c r="AR148" s="45"/>
      <c r="AS148" s="45"/>
      <c r="AT148" s="45"/>
      <c r="AU148" s="45"/>
      <c r="AV148" s="45"/>
      <c r="AW148" s="45"/>
      <c r="AX148" s="45"/>
      <c r="AY148" s="45"/>
      <c r="AZ148" s="45"/>
      <c r="BA148" s="45"/>
      <c r="BB148" s="45"/>
      <c r="BC148" s="45"/>
      <c r="BD148" s="45"/>
      <c r="BE148" s="45"/>
      <c r="BF148" s="45"/>
      <c r="BG148" s="45"/>
      <c r="BH148" s="45"/>
      <c r="BI148" s="45"/>
      <c r="BJ148" s="45"/>
      <c r="BK148" s="45"/>
      <c r="BL148" s="45"/>
      <c r="BM148" s="45"/>
      <c r="BN148" s="45"/>
      <c r="BO148" s="45"/>
      <c r="BP148" s="45"/>
      <c r="BQ148" s="45"/>
      <c r="BR148" s="45"/>
      <c r="BS148" s="45"/>
      <c r="BT148" s="45"/>
      <c r="BU148" s="45"/>
      <c r="BV148" s="45"/>
      <c r="BW148" s="45"/>
      <c r="BX148" s="45"/>
      <c r="BY148" s="45"/>
      <c r="BZ148" s="45"/>
      <c r="CA148" s="45"/>
      <c r="CB148" s="45"/>
      <c r="CC148" s="45"/>
      <c r="CD148" s="45"/>
      <c r="CE148" s="45"/>
      <c r="CF148" s="45"/>
      <c r="CG148" s="47">
        <v>443</v>
      </c>
      <c r="CH148" s="45"/>
      <c r="CI148" s="45"/>
      <c r="CJ148" s="45"/>
      <c r="CK148" s="45"/>
      <c r="CL148" s="45"/>
      <c r="CM148" s="45"/>
      <c r="CN148" s="45"/>
      <c r="CO148" s="45"/>
      <c r="CP148" s="45"/>
      <c r="CQ148" s="45"/>
      <c r="CR148" s="45"/>
      <c r="CS148" s="46">
        <v>1032</v>
      </c>
      <c r="CT148" s="45"/>
      <c r="CU148" s="45"/>
      <c r="CV148" s="45"/>
      <c r="CW148" s="45"/>
      <c r="CX148" s="45"/>
      <c r="CY148" s="45"/>
      <c r="CZ148" s="45"/>
      <c r="DA148" s="45"/>
      <c r="DB148" s="45"/>
      <c r="DC148" s="45"/>
      <c r="DD148" s="45"/>
      <c r="DE148" s="39"/>
    </row>
    <row r="149" spans="1:109" ht="11.1" customHeight="1" x14ac:dyDescent="0.25">
      <c r="A149" s="44" t="s">
        <v>406</v>
      </c>
      <c r="B149" s="45"/>
      <c r="C149" s="45"/>
      <c r="D149" s="45"/>
      <c r="E149" s="45"/>
      <c r="F149" s="47">
        <v>220</v>
      </c>
      <c r="G149" s="45"/>
      <c r="H149" s="45"/>
      <c r="I149" s="46">
        <v>2682</v>
      </c>
      <c r="J149" s="45"/>
      <c r="K149" s="46">
        <v>6151</v>
      </c>
      <c r="L149" s="45"/>
      <c r="M149" s="45"/>
      <c r="N149" s="46">
        <v>1800</v>
      </c>
      <c r="O149" s="45"/>
      <c r="P149" s="47">
        <v>421</v>
      </c>
      <c r="Q149" s="45"/>
      <c r="R149" s="46">
        <v>1065</v>
      </c>
      <c r="S149" s="46">
        <v>1300</v>
      </c>
      <c r="T149" s="47">
        <v>290</v>
      </c>
      <c r="U149" s="46">
        <v>1231</v>
      </c>
      <c r="V149" s="46">
        <v>1592</v>
      </c>
      <c r="W149" s="47">
        <v>30</v>
      </c>
      <c r="X149" s="46">
        <v>2547</v>
      </c>
      <c r="Y149" s="47">
        <v>948</v>
      </c>
      <c r="Z149" s="46">
        <v>1570</v>
      </c>
      <c r="AA149" s="47">
        <v>530</v>
      </c>
      <c r="AB149" s="47">
        <v>772</v>
      </c>
      <c r="AC149" s="47">
        <v>979</v>
      </c>
      <c r="AD149" s="46">
        <v>1213</v>
      </c>
      <c r="AE149" s="46">
        <v>2900</v>
      </c>
      <c r="AF149" s="46">
        <v>2197</v>
      </c>
      <c r="AG149" s="47">
        <v>721</v>
      </c>
      <c r="AH149" s="46">
        <v>1430</v>
      </c>
      <c r="AI149" s="47">
        <v>760</v>
      </c>
      <c r="AJ149" s="46">
        <v>1278</v>
      </c>
      <c r="AK149" s="46">
        <v>1050</v>
      </c>
      <c r="AL149" s="46">
        <v>1109</v>
      </c>
      <c r="AM149" s="46">
        <v>1254</v>
      </c>
      <c r="AN149" s="47">
        <v>750</v>
      </c>
      <c r="AO149" s="47">
        <v>344</v>
      </c>
      <c r="AP149" s="47">
        <v>420</v>
      </c>
      <c r="AQ149" s="46">
        <v>1058</v>
      </c>
      <c r="AR149" s="47">
        <v>480</v>
      </c>
      <c r="AS149" s="47">
        <v>574</v>
      </c>
      <c r="AT149" s="45"/>
      <c r="AU149" s="47">
        <v>189</v>
      </c>
      <c r="AV149" s="47">
        <v>203</v>
      </c>
      <c r="AW149" s="47">
        <v>200</v>
      </c>
      <c r="AX149" s="45"/>
      <c r="AY149" s="45"/>
      <c r="AZ149" s="45"/>
      <c r="BA149" s="45"/>
      <c r="BB149" s="45"/>
      <c r="BC149" s="45"/>
      <c r="BD149" s="45"/>
      <c r="BE149" s="45"/>
      <c r="BF149" s="45"/>
      <c r="BG149" s="45"/>
      <c r="BH149" s="45"/>
      <c r="BI149" s="45"/>
      <c r="BJ149" s="45"/>
      <c r="BK149" s="45"/>
      <c r="BL149" s="45"/>
      <c r="BM149" s="45"/>
      <c r="BN149" s="45"/>
      <c r="BO149" s="45"/>
      <c r="BP149" s="45"/>
      <c r="BQ149" s="45"/>
      <c r="BR149" s="45"/>
      <c r="BS149" s="45"/>
      <c r="BT149" s="45"/>
      <c r="BU149" s="45"/>
      <c r="BV149" s="45"/>
      <c r="BW149" s="45"/>
      <c r="BX149" s="45"/>
      <c r="BY149" s="45"/>
      <c r="BZ149" s="45"/>
      <c r="CA149" s="45"/>
      <c r="CB149" s="45"/>
      <c r="CC149" s="45"/>
      <c r="CD149" s="46">
        <v>4645</v>
      </c>
      <c r="CE149" s="45"/>
      <c r="CF149" s="45"/>
      <c r="CG149" s="46">
        <v>6113</v>
      </c>
      <c r="CH149" s="45"/>
      <c r="CI149" s="45"/>
      <c r="CJ149" s="45"/>
      <c r="CK149" s="45"/>
      <c r="CL149" s="45"/>
      <c r="CM149" s="45"/>
      <c r="CN149" s="45"/>
      <c r="CO149" s="45"/>
      <c r="CP149" s="45"/>
      <c r="CQ149" s="46">
        <v>1000</v>
      </c>
      <c r="CR149" s="45"/>
      <c r="CS149" s="46">
        <v>5000</v>
      </c>
      <c r="CT149" s="45"/>
      <c r="CU149" s="45"/>
      <c r="CV149" s="46">
        <v>9500</v>
      </c>
      <c r="CW149" s="46">
        <v>6571</v>
      </c>
      <c r="CX149" s="46">
        <v>2705</v>
      </c>
      <c r="CY149" s="46">
        <v>1621</v>
      </c>
      <c r="CZ149" s="46">
        <v>6068</v>
      </c>
      <c r="DA149" s="47">
        <v>320</v>
      </c>
      <c r="DB149" s="46">
        <v>3790</v>
      </c>
      <c r="DC149" s="46">
        <v>1880</v>
      </c>
      <c r="DD149" s="46">
        <v>7790</v>
      </c>
      <c r="DE149" s="39"/>
    </row>
    <row r="150" spans="1:109" ht="11.1" customHeight="1" x14ac:dyDescent="0.25">
      <c r="A150" s="44" t="s">
        <v>407</v>
      </c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  <c r="AO150" s="45"/>
      <c r="AP150" s="45"/>
      <c r="AQ150" s="45"/>
      <c r="AR150" s="45"/>
      <c r="AS150" s="45"/>
      <c r="AT150" s="45"/>
      <c r="AU150" s="45"/>
      <c r="AV150" s="45"/>
      <c r="AW150" s="45"/>
      <c r="AX150" s="45"/>
      <c r="AY150" s="45"/>
      <c r="AZ150" s="45"/>
      <c r="BA150" s="45"/>
      <c r="BB150" s="45"/>
      <c r="BC150" s="45"/>
      <c r="BD150" s="45"/>
      <c r="BE150" s="45"/>
      <c r="BF150" s="45"/>
      <c r="BG150" s="45"/>
      <c r="BH150" s="45"/>
      <c r="BI150" s="45"/>
      <c r="BJ150" s="45"/>
      <c r="BK150" s="45"/>
      <c r="BL150" s="45"/>
      <c r="BM150" s="45"/>
      <c r="BN150" s="45"/>
      <c r="BO150" s="45"/>
      <c r="BP150" s="45"/>
      <c r="BQ150" s="45"/>
      <c r="BR150" s="45"/>
      <c r="BS150" s="45"/>
      <c r="BT150" s="45"/>
      <c r="BU150" s="45"/>
      <c r="BV150" s="45"/>
      <c r="BW150" s="45"/>
      <c r="BX150" s="45"/>
      <c r="BY150" s="45"/>
      <c r="BZ150" s="45"/>
      <c r="CA150" s="45"/>
      <c r="CB150" s="45"/>
      <c r="CC150" s="45"/>
      <c r="CD150" s="47">
        <v>98</v>
      </c>
      <c r="CE150" s="45"/>
      <c r="CF150" s="45"/>
      <c r="CG150" s="45"/>
      <c r="CH150" s="45"/>
      <c r="CI150" s="45"/>
      <c r="CJ150" s="45"/>
      <c r="CK150" s="45"/>
      <c r="CL150" s="45"/>
      <c r="CM150" s="45"/>
      <c r="CN150" s="45"/>
      <c r="CO150" s="45"/>
      <c r="CP150" s="45"/>
      <c r="CQ150" s="45"/>
      <c r="CR150" s="45"/>
      <c r="CS150" s="45"/>
      <c r="CT150" s="45"/>
      <c r="CU150" s="45"/>
      <c r="CV150" s="45"/>
      <c r="CW150" s="47">
        <v>528</v>
      </c>
      <c r="CX150" s="45"/>
      <c r="CY150" s="45"/>
      <c r="CZ150" s="45"/>
      <c r="DA150" s="45"/>
      <c r="DB150" s="47">
        <v>554</v>
      </c>
      <c r="DC150" s="45"/>
      <c r="DD150" s="46">
        <v>1076</v>
      </c>
      <c r="DE150" s="39"/>
    </row>
    <row r="151" spans="1:109" ht="11.1" customHeight="1" x14ac:dyDescent="0.25">
      <c r="A151" s="44" t="s">
        <v>408</v>
      </c>
      <c r="B151" s="45"/>
      <c r="C151" s="45"/>
      <c r="D151" s="45"/>
      <c r="E151" s="45"/>
      <c r="F151" s="45"/>
      <c r="G151" s="45"/>
      <c r="H151" s="45"/>
      <c r="I151" s="46">
        <v>1312</v>
      </c>
      <c r="J151" s="45"/>
      <c r="K151" s="47">
        <v>1</v>
      </c>
      <c r="L151" s="45"/>
      <c r="M151" s="45"/>
      <c r="N151" s="45"/>
      <c r="O151" s="45"/>
      <c r="P151" s="47">
        <v>280</v>
      </c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  <c r="AN151" s="45"/>
      <c r="AO151" s="45"/>
      <c r="AP151" s="45"/>
      <c r="AQ151" s="45"/>
      <c r="AR151" s="45"/>
      <c r="AS151" s="45"/>
      <c r="AT151" s="45"/>
      <c r="AU151" s="45"/>
      <c r="AV151" s="45"/>
      <c r="AW151" s="45"/>
      <c r="AX151" s="45"/>
      <c r="AY151" s="45"/>
      <c r="AZ151" s="45"/>
      <c r="BA151" s="45"/>
      <c r="BB151" s="45"/>
      <c r="BC151" s="45"/>
      <c r="BD151" s="45"/>
      <c r="BE151" s="47">
        <v>796</v>
      </c>
      <c r="BF151" s="45"/>
      <c r="BG151" s="45"/>
      <c r="BH151" s="45"/>
      <c r="BI151" s="45"/>
      <c r="BJ151" s="45"/>
      <c r="BK151" s="45"/>
      <c r="BL151" s="45"/>
      <c r="BM151" s="45"/>
      <c r="BN151" s="45"/>
      <c r="BO151" s="45"/>
      <c r="BP151" s="45"/>
      <c r="BQ151" s="45"/>
      <c r="BR151" s="45"/>
      <c r="BS151" s="45"/>
      <c r="BT151" s="45"/>
      <c r="BU151" s="45"/>
      <c r="BV151" s="45"/>
      <c r="BW151" s="45"/>
      <c r="BX151" s="45"/>
      <c r="BY151" s="45"/>
      <c r="BZ151" s="45"/>
      <c r="CA151" s="45"/>
      <c r="CB151" s="45"/>
      <c r="CC151" s="45"/>
      <c r="CD151" s="47">
        <v>594</v>
      </c>
      <c r="CE151" s="46">
        <v>3770</v>
      </c>
      <c r="CF151" s="45"/>
      <c r="CG151" s="47">
        <v>236</v>
      </c>
      <c r="CH151" s="45"/>
      <c r="CI151" s="45"/>
      <c r="CJ151" s="45"/>
      <c r="CK151" s="45"/>
      <c r="CL151" s="45"/>
      <c r="CM151" s="45"/>
      <c r="CN151" s="45"/>
      <c r="CO151" s="45"/>
      <c r="CP151" s="45"/>
      <c r="CQ151" s="45"/>
      <c r="CR151" s="45"/>
      <c r="CS151" s="45"/>
      <c r="CT151" s="45"/>
      <c r="CU151" s="45"/>
      <c r="CV151" s="46">
        <v>1078</v>
      </c>
      <c r="CW151" s="45"/>
      <c r="CX151" s="45"/>
      <c r="CY151" s="45"/>
      <c r="CZ151" s="45"/>
      <c r="DA151" s="45"/>
      <c r="DB151" s="47">
        <v>370</v>
      </c>
      <c r="DC151" s="45"/>
      <c r="DD151" s="45"/>
      <c r="DE151" s="39"/>
    </row>
    <row r="152" spans="1:109" ht="11.1" customHeight="1" x14ac:dyDescent="0.25">
      <c r="A152" s="44" t="s">
        <v>409</v>
      </c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7">
        <v>761</v>
      </c>
      <c r="Q152" s="45"/>
      <c r="R152" s="46">
        <v>4408</v>
      </c>
      <c r="S152" s="47">
        <v>179</v>
      </c>
      <c r="T152" s="46">
        <v>1536</v>
      </c>
      <c r="U152" s="46">
        <v>1231</v>
      </c>
      <c r="V152" s="45"/>
      <c r="W152" s="46">
        <v>2587</v>
      </c>
      <c r="X152" s="45"/>
      <c r="Y152" s="46">
        <v>1087</v>
      </c>
      <c r="Z152" s="45"/>
      <c r="AA152" s="45"/>
      <c r="AB152" s="45"/>
      <c r="AC152" s="46">
        <v>1513</v>
      </c>
      <c r="AD152" s="45"/>
      <c r="AE152" s="46">
        <v>7600</v>
      </c>
      <c r="AF152" s="45"/>
      <c r="AG152" s="45"/>
      <c r="AH152" s="46">
        <v>2424</v>
      </c>
      <c r="AI152" s="45"/>
      <c r="AJ152" s="45"/>
      <c r="AK152" s="47">
        <v>950</v>
      </c>
      <c r="AL152" s="47">
        <v>522</v>
      </c>
      <c r="AM152" s="47">
        <v>317</v>
      </c>
      <c r="AN152" s="45"/>
      <c r="AO152" s="45"/>
      <c r="AP152" s="45"/>
      <c r="AQ152" s="45"/>
      <c r="AR152" s="45"/>
      <c r="AS152" s="45"/>
      <c r="AT152" s="45"/>
      <c r="AU152" s="45"/>
      <c r="AV152" s="45"/>
      <c r="AW152" s="45"/>
      <c r="AX152" s="45"/>
      <c r="AY152" s="45"/>
      <c r="AZ152" s="45"/>
      <c r="BA152" s="45"/>
      <c r="BB152" s="45"/>
      <c r="BC152" s="45"/>
      <c r="BD152" s="45"/>
      <c r="BE152" s="45"/>
      <c r="BF152" s="45"/>
      <c r="BG152" s="45"/>
      <c r="BH152" s="45"/>
      <c r="BI152" s="45"/>
      <c r="BJ152" s="45"/>
      <c r="BK152" s="45"/>
      <c r="BL152" s="45"/>
      <c r="BM152" s="45"/>
      <c r="BN152" s="45"/>
      <c r="BO152" s="45"/>
      <c r="BP152" s="45"/>
      <c r="BQ152" s="45"/>
      <c r="BR152" s="45"/>
      <c r="BS152" s="45"/>
      <c r="BT152" s="45"/>
      <c r="BU152" s="45"/>
      <c r="BV152" s="45"/>
      <c r="BW152" s="45"/>
      <c r="BX152" s="45"/>
      <c r="BY152" s="45"/>
      <c r="BZ152" s="45"/>
      <c r="CA152" s="45"/>
      <c r="CB152" s="45"/>
      <c r="CC152" s="45"/>
      <c r="CD152" s="45"/>
      <c r="CE152" s="45"/>
      <c r="CF152" s="45"/>
      <c r="CG152" s="46">
        <v>3524</v>
      </c>
      <c r="CH152" s="45"/>
      <c r="CI152" s="45"/>
      <c r="CJ152" s="45"/>
      <c r="CK152" s="45"/>
      <c r="CL152" s="45"/>
      <c r="CM152" s="45"/>
      <c r="CN152" s="45"/>
      <c r="CO152" s="45"/>
      <c r="CP152" s="45"/>
      <c r="CQ152" s="45"/>
      <c r="CR152" s="45"/>
      <c r="CS152" s="45"/>
      <c r="CT152" s="45"/>
      <c r="CU152" s="45"/>
      <c r="CV152" s="45"/>
      <c r="CW152" s="45"/>
      <c r="CX152" s="46">
        <v>2661</v>
      </c>
      <c r="CY152" s="46">
        <v>2214</v>
      </c>
      <c r="CZ152" s="45"/>
      <c r="DA152" s="46">
        <v>1570</v>
      </c>
      <c r="DB152" s="46">
        <v>2135</v>
      </c>
      <c r="DC152" s="45"/>
      <c r="DD152" s="45"/>
      <c r="DE152" s="39"/>
    </row>
    <row r="153" spans="1:109" ht="11.1" customHeight="1" x14ac:dyDescent="0.25">
      <c r="A153" s="44" t="s">
        <v>410</v>
      </c>
      <c r="B153" s="45"/>
      <c r="C153" s="45">
        <v>21190</v>
      </c>
      <c r="D153" s="45">
        <v>9000</v>
      </c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7">
        <v>234</v>
      </c>
      <c r="S153" s="45"/>
      <c r="T153" s="45"/>
      <c r="U153" s="47">
        <v>196</v>
      </c>
      <c r="V153" s="47">
        <v>277</v>
      </c>
      <c r="W153" s="45"/>
      <c r="X153" s="46">
        <v>1568</v>
      </c>
      <c r="Y153" s="47">
        <v>280</v>
      </c>
      <c r="Z153" s="47">
        <v>500</v>
      </c>
      <c r="AA153" s="47">
        <v>507</v>
      </c>
      <c r="AB153" s="47">
        <v>295</v>
      </c>
      <c r="AC153" s="45"/>
      <c r="AD153" s="47">
        <v>592</v>
      </c>
      <c r="AE153" s="46">
        <v>3400</v>
      </c>
      <c r="AF153" s="46">
        <v>1041</v>
      </c>
      <c r="AG153" s="47">
        <v>800</v>
      </c>
      <c r="AH153" s="47">
        <v>200</v>
      </c>
      <c r="AI153" s="47">
        <v>960</v>
      </c>
      <c r="AJ153" s="47">
        <v>646</v>
      </c>
      <c r="AK153" s="47">
        <v>500</v>
      </c>
      <c r="AL153" s="45"/>
      <c r="AM153" s="45"/>
      <c r="AN153" s="47">
        <v>650</v>
      </c>
      <c r="AO153" s="45"/>
      <c r="AP153" s="47">
        <v>210</v>
      </c>
      <c r="AQ153" s="47">
        <v>35</v>
      </c>
      <c r="AR153" s="45"/>
      <c r="AS153" s="45"/>
      <c r="AT153" s="45"/>
      <c r="AU153" s="45"/>
      <c r="AV153" s="45"/>
      <c r="AW153" s="45"/>
      <c r="AX153" s="45"/>
      <c r="AY153" s="45"/>
      <c r="AZ153" s="45"/>
      <c r="BA153" s="45"/>
      <c r="BB153" s="45"/>
      <c r="BC153" s="45"/>
      <c r="BD153" s="45"/>
      <c r="BE153" s="45"/>
      <c r="BF153" s="45"/>
      <c r="BG153" s="45"/>
      <c r="BH153" s="45"/>
      <c r="BI153" s="45"/>
      <c r="BJ153" s="45"/>
      <c r="BK153" s="45"/>
      <c r="BL153" s="45"/>
      <c r="BM153" s="45"/>
      <c r="BN153" s="45"/>
      <c r="BO153" s="45"/>
      <c r="BP153" s="45"/>
      <c r="BQ153" s="45"/>
      <c r="BR153" s="45"/>
      <c r="BS153" s="45"/>
      <c r="BT153" s="45"/>
      <c r="BU153" s="45"/>
      <c r="BV153" s="45"/>
      <c r="BW153" s="45"/>
      <c r="BX153" s="45"/>
      <c r="BY153" s="45"/>
      <c r="BZ153" s="45"/>
      <c r="CA153" s="45"/>
      <c r="CB153" s="45"/>
      <c r="CC153" s="45"/>
      <c r="CD153" s="47">
        <v>497</v>
      </c>
      <c r="CE153" s="45"/>
      <c r="CF153" s="45"/>
      <c r="CG153" s="46">
        <v>2138</v>
      </c>
      <c r="CH153" s="45"/>
      <c r="CI153" s="45"/>
      <c r="CJ153" s="45"/>
      <c r="CK153" s="45"/>
      <c r="CL153" s="45"/>
      <c r="CM153" s="45"/>
      <c r="CN153" s="45"/>
      <c r="CO153" s="45"/>
      <c r="CP153" s="45"/>
      <c r="CQ153" s="45"/>
      <c r="CR153" s="45"/>
      <c r="CS153" s="46">
        <v>1200</v>
      </c>
      <c r="CT153" s="45"/>
      <c r="CU153" s="45"/>
      <c r="CV153" s="47">
        <v>600</v>
      </c>
      <c r="CW153" s="46">
        <v>3782</v>
      </c>
      <c r="CX153" s="46">
        <v>1152</v>
      </c>
      <c r="CY153" s="45"/>
      <c r="CZ153" s="46">
        <v>2917</v>
      </c>
      <c r="DA153" s="46">
        <v>1750</v>
      </c>
      <c r="DB153" s="46">
        <v>1420</v>
      </c>
      <c r="DC153" s="45"/>
      <c r="DD153" s="47">
        <v>220</v>
      </c>
      <c r="DE153" s="39"/>
    </row>
    <row r="154" spans="1:109" ht="11.1" customHeight="1" x14ac:dyDescent="0.25">
      <c r="A154" s="44" t="s">
        <v>411</v>
      </c>
      <c r="B154" s="45"/>
      <c r="C154" s="45"/>
      <c r="D154" s="45"/>
      <c r="E154" s="45"/>
      <c r="F154" s="47">
        <v>250</v>
      </c>
      <c r="G154" s="45"/>
      <c r="H154" s="45"/>
      <c r="I154" s="46">
        <v>6613</v>
      </c>
      <c r="J154" s="45"/>
      <c r="K154" s="46">
        <v>3651</v>
      </c>
      <c r="L154" s="45"/>
      <c r="M154" s="45"/>
      <c r="N154" s="46">
        <v>1800</v>
      </c>
      <c r="O154" s="45"/>
      <c r="P154" s="46">
        <v>1249</v>
      </c>
      <c r="Q154" s="45"/>
      <c r="R154" s="46">
        <v>1085</v>
      </c>
      <c r="S154" s="46">
        <v>1300</v>
      </c>
      <c r="T154" s="47">
        <v>229</v>
      </c>
      <c r="U154" s="47">
        <v>856</v>
      </c>
      <c r="V154" s="46">
        <v>2200</v>
      </c>
      <c r="W154" s="45"/>
      <c r="X154" s="47">
        <v>627</v>
      </c>
      <c r="Y154" s="47">
        <v>311</v>
      </c>
      <c r="Z154" s="46">
        <v>1250</v>
      </c>
      <c r="AA154" s="47">
        <v>334</v>
      </c>
      <c r="AB154" s="46">
        <v>1456</v>
      </c>
      <c r="AC154" s="46">
        <v>1328</v>
      </c>
      <c r="AD154" s="46">
        <v>1181</v>
      </c>
      <c r="AE154" s="46">
        <v>1650</v>
      </c>
      <c r="AF154" s="47">
        <v>949</v>
      </c>
      <c r="AG154" s="47">
        <v>768</v>
      </c>
      <c r="AH154" s="47">
        <v>750</v>
      </c>
      <c r="AI154" s="47">
        <v>585</v>
      </c>
      <c r="AJ154" s="47">
        <v>150</v>
      </c>
      <c r="AK154" s="47">
        <v>530</v>
      </c>
      <c r="AL154" s="47">
        <v>982</v>
      </c>
      <c r="AM154" s="47">
        <v>164</v>
      </c>
      <c r="AN154" s="47">
        <v>750</v>
      </c>
      <c r="AO154" s="47">
        <v>919</v>
      </c>
      <c r="AP154" s="47">
        <v>660</v>
      </c>
      <c r="AQ154" s="46">
        <v>1045</v>
      </c>
      <c r="AR154" s="47">
        <v>480</v>
      </c>
      <c r="AS154" s="47">
        <v>612</v>
      </c>
      <c r="AT154" s="45"/>
      <c r="AU154" s="47">
        <v>97</v>
      </c>
      <c r="AV154" s="47">
        <v>157</v>
      </c>
      <c r="AW154" s="47">
        <v>50</v>
      </c>
      <c r="AX154" s="45"/>
      <c r="AY154" s="45"/>
      <c r="AZ154" s="45"/>
      <c r="BA154" s="45"/>
      <c r="BB154" s="45"/>
      <c r="BC154" s="45"/>
      <c r="BD154" s="45"/>
      <c r="BE154" s="45"/>
      <c r="BF154" s="45"/>
      <c r="BG154" s="45"/>
      <c r="BH154" s="45"/>
      <c r="BI154" s="45"/>
      <c r="BJ154" s="45"/>
      <c r="BK154" s="45"/>
      <c r="BL154" s="45"/>
      <c r="BM154" s="45"/>
      <c r="BN154" s="45"/>
      <c r="BO154" s="45"/>
      <c r="BP154" s="45"/>
      <c r="BQ154" s="45"/>
      <c r="BR154" s="45"/>
      <c r="BS154" s="45"/>
      <c r="BT154" s="45"/>
      <c r="BU154" s="45"/>
      <c r="BV154" s="45"/>
      <c r="BW154" s="45"/>
      <c r="BX154" s="45"/>
      <c r="BY154" s="45"/>
      <c r="BZ154" s="45"/>
      <c r="CA154" s="45"/>
      <c r="CB154" s="45"/>
      <c r="CC154" s="45"/>
      <c r="CD154" s="46">
        <v>4014</v>
      </c>
      <c r="CE154" s="45"/>
      <c r="CF154" s="45"/>
      <c r="CG154" s="46">
        <v>7055</v>
      </c>
      <c r="CH154" s="45"/>
      <c r="CI154" s="45"/>
      <c r="CJ154" s="45"/>
      <c r="CK154" s="45"/>
      <c r="CL154" s="45"/>
      <c r="CM154" s="45"/>
      <c r="CN154" s="45"/>
      <c r="CO154" s="45"/>
      <c r="CP154" s="45"/>
      <c r="CQ154" s="47">
        <v>500</v>
      </c>
      <c r="CR154" s="45"/>
      <c r="CS154" s="46">
        <v>6999</v>
      </c>
      <c r="CT154" s="45"/>
      <c r="CU154" s="45"/>
      <c r="CV154" s="46">
        <v>5000</v>
      </c>
      <c r="CW154" s="46">
        <v>5824</v>
      </c>
      <c r="CX154" s="46">
        <v>1958</v>
      </c>
      <c r="CY154" s="47">
        <v>765</v>
      </c>
      <c r="CZ154" s="46">
        <v>3284</v>
      </c>
      <c r="DA154" s="46">
        <v>2225</v>
      </c>
      <c r="DB154" s="46">
        <v>4684</v>
      </c>
      <c r="DC154" s="46">
        <v>1710</v>
      </c>
      <c r="DD154" s="46">
        <v>6628</v>
      </c>
      <c r="DE154" s="39"/>
    </row>
    <row r="155" spans="1:109" ht="11.1" customHeight="1" x14ac:dyDescent="0.25">
      <c r="A155" s="44" t="s">
        <v>412</v>
      </c>
      <c r="B155" s="45"/>
      <c r="C155" s="45"/>
      <c r="D155" s="45"/>
      <c r="E155" s="45"/>
      <c r="F155" s="47">
        <v>20</v>
      </c>
      <c r="G155" s="45"/>
      <c r="H155" s="45"/>
      <c r="I155" s="46">
        <v>3732</v>
      </c>
      <c r="J155" s="45"/>
      <c r="K155" s="46">
        <v>3966</v>
      </c>
      <c r="L155" s="45"/>
      <c r="M155" s="45"/>
      <c r="N155" s="46">
        <v>1300</v>
      </c>
      <c r="O155" s="45"/>
      <c r="P155" s="47">
        <v>891</v>
      </c>
      <c r="Q155" s="45"/>
      <c r="R155" s="46">
        <v>1971</v>
      </c>
      <c r="S155" s="45"/>
      <c r="T155" s="47">
        <v>227</v>
      </c>
      <c r="U155" s="46">
        <v>1565</v>
      </c>
      <c r="V155" s="46">
        <v>2580</v>
      </c>
      <c r="W155" s="46">
        <v>1595</v>
      </c>
      <c r="X155" s="46">
        <v>1487</v>
      </c>
      <c r="Y155" s="47">
        <v>47</v>
      </c>
      <c r="Z155" s="46">
        <v>1600</v>
      </c>
      <c r="AA155" s="47">
        <v>406</v>
      </c>
      <c r="AB155" s="46">
        <v>1794</v>
      </c>
      <c r="AC155" s="47">
        <v>828</v>
      </c>
      <c r="AD155" s="46">
        <v>1214</v>
      </c>
      <c r="AE155" s="46">
        <v>2900</v>
      </c>
      <c r="AF155" s="46">
        <v>1032</v>
      </c>
      <c r="AG155" s="46">
        <v>1039</v>
      </c>
      <c r="AH155" s="46">
        <v>1602</v>
      </c>
      <c r="AI155" s="47">
        <v>730</v>
      </c>
      <c r="AJ155" s="47">
        <v>819</v>
      </c>
      <c r="AK155" s="46">
        <v>1000</v>
      </c>
      <c r="AL155" s="47">
        <v>524</v>
      </c>
      <c r="AM155" s="47">
        <v>571</v>
      </c>
      <c r="AN155" s="46">
        <v>1152</v>
      </c>
      <c r="AO155" s="47">
        <v>212</v>
      </c>
      <c r="AP155" s="47">
        <v>200</v>
      </c>
      <c r="AQ155" s="47">
        <v>991</v>
      </c>
      <c r="AR155" s="47">
        <v>480</v>
      </c>
      <c r="AS155" s="47">
        <v>612</v>
      </c>
      <c r="AT155" s="45"/>
      <c r="AU155" s="47">
        <v>86</v>
      </c>
      <c r="AV155" s="47">
        <v>157</v>
      </c>
      <c r="AW155" s="47">
        <v>50</v>
      </c>
      <c r="AX155" s="45"/>
      <c r="AY155" s="45"/>
      <c r="AZ155" s="45"/>
      <c r="BA155" s="45"/>
      <c r="BB155" s="45"/>
      <c r="BC155" s="45"/>
      <c r="BD155" s="45"/>
      <c r="BE155" s="45"/>
      <c r="BF155" s="45"/>
      <c r="BG155" s="45"/>
      <c r="BH155" s="45"/>
      <c r="BI155" s="45"/>
      <c r="BJ155" s="45"/>
      <c r="BK155" s="45"/>
      <c r="BL155" s="45"/>
      <c r="BM155" s="45"/>
      <c r="BN155" s="45"/>
      <c r="BO155" s="45"/>
      <c r="BP155" s="45"/>
      <c r="BQ155" s="45"/>
      <c r="BR155" s="45"/>
      <c r="BS155" s="45"/>
      <c r="BT155" s="45"/>
      <c r="BU155" s="45"/>
      <c r="BV155" s="45"/>
      <c r="BW155" s="45"/>
      <c r="BX155" s="45"/>
      <c r="BY155" s="45"/>
      <c r="BZ155" s="45"/>
      <c r="CA155" s="45"/>
      <c r="CB155" s="45"/>
      <c r="CC155" s="45"/>
      <c r="CD155" s="46">
        <v>7213</v>
      </c>
      <c r="CE155" s="45"/>
      <c r="CF155" s="45"/>
      <c r="CG155" s="46">
        <v>5156</v>
      </c>
      <c r="CH155" s="45"/>
      <c r="CI155" s="45"/>
      <c r="CJ155" s="45"/>
      <c r="CK155" s="45"/>
      <c r="CL155" s="45"/>
      <c r="CM155" s="45"/>
      <c r="CN155" s="45"/>
      <c r="CO155" s="45"/>
      <c r="CP155" s="45"/>
      <c r="CQ155" s="47">
        <v>500</v>
      </c>
      <c r="CR155" s="45"/>
      <c r="CS155" s="46">
        <v>5168</v>
      </c>
      <c r="CT155" s="45"/>
      <c r="CU155" s="45"/>
      <c r="CV155" s="46">
        <v>2100</v>
      </c>
      <c r="CW155" s="46">
        <v>3846</v>
      </c>
      <c r="CX155" s="46">
        <v>3333</v>
      </c>
      <c r="CY155" s="46">
        <v>1568</v>
      </c>
      <c r="CZ155" s="46">
        <v>2801</v>
      </c>
      <c r="DA155" s="46">
        <v>1380</v>
      </c>
      <c r="DB155" s="46">
        <v>4303</v>
      </c>
      <c r="DC155" s="46">
        <v>2250</v>
      </c>
      <c r="DD155" s="46">
        <v>9033</v>
      </c>
      <c r="DE155" s="39"/>
    </row>
    <row r="156" spans="1:109" ht="11.1" customHeight="1" x14ac:dyDescent="0.25">
      <c r="A156" s="44" t="s">
        <v>413</v>
      </c>
      <c r="B156" s="45"/>
      <c r="C156" s="45"/>
      <c r="D156" s="45"/>
      <c r="E156" s="45"/>
      <c r="F156" s="47">
        <v>23</v>
      </c>
      <c r="G156" s="45"/>
      <c r="H156" s="45"/>
      <c r="I156" s="46">
        <v>160227</v>
      </c>
      <c r="J156" s="45"/>
      <c r="K156" s="46">
        <v>45315</v>
      </c>
      <c r="L156" s="45"/>
      <c r="M156" s="45"/>
      <c r="N156" s="46">
        <v>14970</v>
      </c>
      <c r="O156" s="45"/>
      <c r="P156" s="46">
        <v>3392</v>
      </c>
      <c r="Q156" s="45"/>
      <c r="R156" s="45"/>
      <c r="S156" s="46">
        <v>2828</v>
      </c>
      <c r="T156" s="46">
        <v>3209</v>
      </c>
      <c r="U156" s="46">
        <v>2710</v>
      </c>
      <c r="V156" s="46">
        <v>10020</v>
      </c>
      <c r="W156" s="46">
        <v>2650</v>
      </c>
      <c r="X156" s="46">
        <v>3093</v>
      </c>
      <c r="Y156" s="46">
        <v>1852</v>
      </c>
      <c r="Z156" s="46">
        <v>6200</v>
      </c>
      <c r="AA156" s="46">
        <v>2769</v>
      </c>
      <c r="AB156" s="46">
        <v>7378</v>
      </c>
      <c r="AC156" s="46">
        <v>8624</v>
      </c>
      <c r="AD156" s="46">
        <v>4665</v>
      </c>
      <c r="AE156" s="46">
        <v>23944</v>
      </c>
      <c r="AF156" s="46">
        <v>4716</v>
      </c>
      <c r="AG156" s="46">
        <v>5126</v>
      </c>
      <c r="AH156" s="46">
        <v>6101</v>
      </c>
      <c r="AI156" s="46">
        <v>9748</v>
      </c>
      <c r="AJ156" s="46">
        <v>1730</v>
      </c>
      <c r="AK156" s="46">
        <v>4268</v>
      </c>
      <c r="AL156" s="46">
        <v>7600</v>
      </c>
      <c r="AM156" s="46">
        <v>3852</v>
      </c>
      <c r="AN156" s="46">
        <v>3100</v>
      </c>
      <c r="AO156" s="47">
        <v>96</v>
      </c>
      <c r="AP156" s="45"/>
      <c r="AQ156" s="45"/>
      <c r="AR156" s="45"/>
      <c r="AS156" s="45"/>
      <c r="AT156" s="45"/>
      <c r="AU156" s="45"/>
      <c r="AV156" s="45"/>
      <c r="AW156" s="45"/>
      <c r="AX156" s="45"/>
      <c r="AY156" s="45"/>
      <c r="AZ156" s="45"/>
      <c r="BA156" s="45"/>
      <c r="BB156" s="45"/>
      <c r="BC156" s="45"/>
      <c r="BD156" s="45"/>
      <c r="BE156" s="45"/>
      <c r="BF156" s="45"/>
      <c r="BG156" s="45"/>
      <c r="BH156" s="45"/>
      <c r="BI156" s="45"/>
      <c r="BJ156" s="45"/>
      <c r="BK156" s="45"/>
      <c r="BL156" s="45"/>
      <c r="BM156" s="45"/>
      <c r="BN156" s="45"/>
      <c r="BO156" s="45"/>
      <c r="BP156" s="45"/>
      <c r="BQ156" s="45"/>
      <c r="BR156" s="45"/>
      <c r="BS156" s="45"/>
      <c r="BT156" s="45"/>
      <c r="BU156" s="45"/>
      <c r="BV156" s="45"/>
      <c r="BW156" s="45"/>
      <c r="BX156" s="45"/>
      <c r="BY156" s="45"/>
      <c r="BZ156" s="45"/>
      <c r="CA156" s="45"/>
      <c r="CB156" s="45"/>
      <c r="CC156" s="45"/>
      <c r="CD156" s="45"/>
      <c r="CE156" s="45"/>
      <c r="CF156" s="45"/>
      <c r="CG156" s="46">
        <v>22247</v>
      </c>
      <c r="CH156" s="45"/>
      <c r="CI156" s="45"/>
      <c r="CJ156" s="45"/>
      <c r="CK156" s="45"/>
      <c r="CL156" s="45"/>
      <c r="CM156" s="45"/>
      <c r="CN156" s="45"/>
      <c r="CO156" s="45"/>
      <c r="CP156" s="45"/>
      <c r="CQ156" s="45"/>
      <c r="CR156" s="45"/>
      <c r="CS156" s="45"/>
      <c r="CT156" s="45"/>
      <c r="CU156" s="45"/>
      <c r="CV156" s="45"/>
      <c r="CW156" s="45"/>
      <c r="CX156" s="46">
        <v>9102</v>
      </c>
      <c r="CY156" s="46">
        <v>13559</v>
      </c>
      <c r="CZ156" s="46">
        <v>20074</v>
      </c>
      <c r="DA156" s="46">
        <v>15064</v>
      </c>
      <c r="DB156" s="46">
        <v>12925</v>
      </c>
      <c r="DC156" s="46">
        <v>5660</v>
      </c>
      <c r="DD156" s="45"/>
      <c r="DE156" s="39"/>
    </row>
    <row r="157" spans="1:109" ht="11.1" customHeight="1" x14ac:dyDescent="0.25">
      <c r="A157" s="44" t="s">
        <v>414</v>
      </c>
      <c r="B157" s="45"/>
      <c r="C157" s="45"/>
      <c r="D157" s="45"/>
      <c r="E157" s="45"/>
      <c r="F157" s="45"/>
      <c r="G157" s="45"/>
      <c r="H157" s="45"/>
      <c r="I157" s="47">
        <v>804</v>
      </c>
      <c r="J157" s="45"/>
      <c r="K157" s="45"/>
      <c r="L157" s="45"/>
      <c r="M157" s="45"/>
      <c r="N157" s="45"/>
      <c r="O157" s="45"/>
      <c r="P157" s="45"/>
      <c r="Q157" s="45"/>
      <c r="R157" s="46">
        <v>1388</v>
      </c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5"/>
      <c r="AO157" s="45"/>
      <c r="AP157" s="47">
        <v>5</v>
      </c>
      <c r="AQ157" s="45"/>
      <c r="AR157" s="45"/>
      <c r="AS157" s="45"/>
      <c r="AT157" s="45"/>
      <c r="AU157" s="47">
        <v>27</v>
      </c>
      <c r="AV157" s="45"/>
      <c r="AW157" s="45"/>
      <c r="AX157" s="45"/>
      <c r="AY157" s="45"/>
      <c r="AZ157" s="45"/>
      <c r="BA157" s="45"/>
      <c r="BB157" s="45"/>
      <c r="BC157" s="45"/>
      <c r="BD157" s="45"/>
      <c r="BE157" s="45"/>
      <c r="BF157" s="45"/>
      <c r="BG157" s="45"/>
      <c r="BH157" s="45"/>
      <c r="BI157" s="45"/>
      <c r="BJ157" s="45"/>
      <c r="BK157" s="45"/>
      <c r="BL157" s="45"/>
      <c r="BM157" s="45"/>
      <c r="BN157" s="45"/>
      <c r="BO157" s="45"/>
      <c r="BP157" s="45"/>
      <c r="BQ157" s="45"/>
      <c r="BR157" s="45"/>
      <c r="BS157" s="45"/>
      <c r="BT157" s="45"/>
      <c r="BU157" s="45"/>
      <c r="BV157" s="45"/>
      <c r="BW157" s="45"/>
      <c r="BX157" s="45"/>
      <c r="BY157" s="45"/>
      <c r="BZ157" s="45"/>
      <c r="CA157" s="45"/>
      <c r="CB157" s="45"/>
      <c r="CC157" s="45"/>
      <c r="CD157" s="45"/>
      <c r="CE157" s="45"/>
      <c r="CF157" s="45"/>
      <c r="CG157" s="45"/>
      <c r="CH157" s="45"/>
      <c r="CI157" s="45"/>
      <c r="CJ157" s="45"/>
      <c r="CK157" s="45"/>
      <c r="CL157" s="45"/>
      <c r="CM157" s="45"/>
      <c r="CN157" s="45"/>
      <c r="CO157" s="45"/>
      <c r="CP157" s="45"/>
      <c r="CQ157" s="45"/>
      <c r="CR157" s="45"/>
      <c r="CS157" s="47">
        <v>800</v>
      </c>
      <c r="CT157" s="45"/>
      <c r="CU157" s="45"/>
      <c r="CV157" s="47">
        <v>250</v>
      </c>
      <c r="CW157" s="45"/>
      <c r="CX157" s="45"/>
      <c r="CY157" s="45"/>
      <c r="CZ157" s="45"/>
      <c r="DA157" s="45"/>
      <c r="DB157" s="47">
        <v>702</v>
      </c>
      <c r="DC157" s="45"/>
      <c r="DD157" s="45"/>
      <c r="DE157" s="39"/>
    </row>
    <row r="158" spans="1:109" ht="11.1" customHeight="1" x14ac:dyDescent="0.25">
      <c r="A158" s="44" t="s">
        <v>415</v>
      </c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7">
        <v>150</v>
      </c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7">
        <v>15</v>
      </c>
      <c r="AQ158" s="45"/>
      <c r="AR158" s="45"/>
      <c r="AS158" s="45"/>
      <c r="AT158" s="45"/>
      <c r="AU158" s="45"/>
      <c r="AV158" s="45"/>
      <c r="AW158" s="45"/>
      <c r="AX158" s="45"/>
      <c r="AY158" s="45"/>
      <c r="AZ158" s="45"/>
      <c r="BA158" s="45"/>
      <c r="BB158" s="45"/>
      <c r="BC158" s="45"/>
      <c r="BD158" s="45"/>
      <c r="BE158" s="45"/>
      <c r="BF158" s="45"/>
      <c r="BG158" s="45"/>
      <c r="BH158" s="45"/>
      <c r="BI158" s="45"/>
      <c r="BJ158" s="45"/>
      <c r="BK158" s="45"/>
      <c r="BL158" s="45"/>
      <c r="BM158" s="45"/>
      <c r="BN158" s="45"/>
      <c r="BO158" s="45"/>
      <c r="BP158" s="45"/>
      <c r="BQ158" s="45"/>
      <c r="BR158" s="45"/>
      <c r="BS158" s="45"/>
      <c r="BT158" s="45"/>
      <c r="BU158" s="45"/>
      <c r="BV158" s="45"/>
      <c r="BW158" s="45"/>
      <c r="BX158" s="45"/>
      <c r="BY158" s="45"/>
      <c r="BZ158" s="45"/>
      <c r="CA158" s="45"/>
      <c r="CB158" s="45"/>
      <c r="CC158" s="45"/>
      <c r="CD158" s="45"/>
      <c r="CE158" s="45"/>
      <c r="CF158" s="45"/>
      <c r="CG158" s="47">
        <v>690</v>
      </c>
      <c r="CH158" s="45"/>
      <c r="CI158" s="45"/>
      <c r="CJ158" s="45"/>
      <c r="CK158" s="45"/>
      <c r="CL158" s="45"/>
      <c r="CM158" s="45"/>
      <c r="CN158" s="45"/>
      <c r="CO158" s="45"/>
      <c r="CP158" s="45"/>
      <c r="CQ158" s="45"/>
      <c r="CR158" s="45"/>
      <c r="CS158" s="46">
        <v>2400</v>
      </c>
      <c r="CT158" s="45"/>
      <c r="CU158" s="45"/>
      <c r="CV158" s="46">
        <v>1350</v>
      </c>
      <c r="CW158" s="46">
        <v>2286</v>
      </c>
      <c r="CX158" s="45"/>
      <c r="CY158" s="45"/>
      <c r="CZ158" s="45"/>
      <c r="DA158" s="45"/>
      <c r="DB158" s="46">
        <v>2608</v>
      </c>
      <c r="DC158" s="45"/>
      <c r="DD158" s="45"/>
      <c r="DE158" s="39"/>
    </row>
    <row r="159" spans="1:109" ht="11.1" customHeight="1" x14ac:dyDescent="0.25">
      <c r="A159" s="44" t="s">
        <v>416</v>
      </c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5"/>
      <c r="AL159" s="45"/>
      <c r="AM159" s="45"/>
      <c r="AN159" s="45"/>
      <c r="AO159" s="45"/>
      <c r="AP159" s="45"/>
      <c r="AQ159" s="45"/>
      <c r="AR159" s="45"/>
      <c r="AS159" s="45"/>
      <c r="AT159" s="45"/>
      <c r="AU159" s="45"/>
      <c r="AV159" s="45"/>
      <c r="AW159" s="45"/>
      <c r="AX159" s="45"/>
      <c r="AY159" s="45"/>
      <c r="AZ159" s="45"/>
      <c r="BA159" s="45"/>
      <c r="BB159" s="45"/>
      <c r="BC159" s="45"/>
      <c r="BD159" s="45"/>
      <c r="BE159" s="45"/>
      <c r="BF159" s="45"/>
      <c r="BG159" s="45"/>
      <c r="BH159" s="45"/>
      <c r="BI159" s="45"/>
      <c r="BJ159" s="45"/>
      <c r="BK159" s="45"/>
      <c r="BL159" s="45"/>
      <c r="BM159" s="45"/>
      <c r="BN159" s="45"/>
      <c r="BO159" s="45"/>
      <c r="BP159" s="45"/>
      <c r="BQ159" s="45"/>
      <c r="BR159" s="45"/>
      <c r="BS159" s="45"/>
      <c r="BT159" s="45"/>
      <c r="BU159" s="45"/>
      <c r="BV159" s="45"/>
      <c r="BW159" s="45"/>
      <c r="BX159" s="45"/>
      <c r="BY159" s="45"/>
      <c r="BZ159" s="45"/>
      <c r="CA159" s="45"/>
      <c r="CB159" s="45"/>
      <c r="CC159" s="45"/>
      <c r="CD159" s="45"/>
      <c r="CE159" s="45"/>
      <c r="CF159" s="45"/>
      <c r="CG159" s="45"/>
      <c r="CH159" s="45"/>
      <c r="CI159" s="45"/>
      <c r="CJ159" s="45"/>
      <c r="CK159" s="45"/>
      <c r="CL159" s="45"/>
      <c r="CM159" s="45"/>
      <c r="CN159" s="45"/>
      <c r="CO159" s="45"/>
      <c r="CP159" s="45"/>
      <c r="CQ159" s="45"/>
      <c r="CR159" s="45"/>
      <c r="CS159" s="45"/>
      <c r="CT159" s="45"/>
      <c r="CU159" s="45"/>
      <c r="CV159" s="45"/>
      <c r="CW159" s="47">
        <v>332</v>
      </c>
      <c r="CX159" s="45"/>
      <c r="CY159" s="45"/>
      <c r="CZ159" s="45"/>
      <c r="DA159" s="45"/>
      <c r="DB159" s="45"/>
      <c r="DC159" s="45"/>
      <c r="DD159" s="45"/>
      <c r="DE159" s="39"/>
    </row>
    <row r="160" spans="1:109" ht="11.1" customHeight="1" x14ac:dyDescent="0.25">
      <c r="A160" s="44" t="s">
        <v>417</v>
      </c>
      <c r="B160" s="45"/>
      <c r="C160" s="45"/>
      <c r="D160" s="45"/>
      <c r="E160" s="45"/>
      <c r="F160" s="45"/>
      <c r="G160" s="45"/>
      <c r="H160" s="45"/>
      <c r="I160" s="47">
        <v>422</v>
      </c>
      <c r="J160" s="46">
        <v>1600</v>
      </c>
      <c r="K160" s="46">
        <v>2587</v>
      </c>
      <c r="L160" s="45"/>
      <c r="M160" s="45"/>
      <c r="N160" s="46">
        <v>5000</v>
      </c>
      <c r="O160" s="45"/>
      <c r="P160" s="46">
        <v>8465</v>
      </c>
      <c r="Q160" s="45"/>
      <c r="R160" s="46">
        <v>3989</v>
      </c>
      <c r="S160" s="46">
        <v>1205</v>
      </c>
      <c r="T160" s="46">
        <v>6206</v>
      </c>
      <c r="U160" s="45"/>
      <c r="V160" s="46">
        <v>2335</v>
      </c>
      <c r="W160" s="45"/>
      <c r="X160" s="46">
        <v>2258</v>
      </c>
      <c r="Y160" s="46">
        <v>3761</v>
      </c>
      <c r="Z160" s="46">
        <v>20723</v>
      </c>
      <c r="AA160" s="46">
        <v>2223</v>
      </c>
      <c r="AB160" s="47">
        <v>100</v>
      </c>
      <c r="AC160" s="46">
        <v>2244</v>
      </c>
      <c r="AD160" s="45"/>
      <c r="AE160" s="46">
        <v>14064</v>
      </c>
      <c r="AF160" s="47">
        <v>99</v>
      </c>
      <c r="AG160" s="47">
        <v>400</v>
      </c>
      <c r="AH160" s="46">
        <v>1100</v>
      </c>
      <c r="AI160" s="46">
        <v>3412</v>
      </c>
      <c r="AJ160" s="47">
        <v>760</v>
      </c>
      <c r="AK160" s="47">
        <v>444</v>
      </c>
      <c r="AL160" s="46">
        <v>1997</v>
      </c>
      <c r="AM160" s="46">
        <v>1957</v>
      </c>
      <c r="AN160" s="45"/>
      <c r="AO160" s="45"/>
      <c r="AP160" s="45"/>
      <c r="AQ160" s="46">
        <v>7341</v>
      </c>
      <c r="AR160" s="45"/>
      <c r="AS160" s="45"/>
      <c r="AT160" s="45"/>
      <c r="AU160" s="45"/>
      <c r="AV160" s="45"/>
      <c r="AW160" s="45"/>
      <c r="AX160" s="45"/>
      <c r="AY160" s="45"/>
      <c r="AZ160" s="45"/>
      <c r="BA160" s="45"/>
      <c r="BB160" s="45"/>
      <c r="BC160" s="45"/>
      <c r="BD160" s="45"/>
      <c r="BE160" s="45"/>
      <c r="BF160" s="45"/>
      <c r="BG160" s="45"/>
      <c r="BH160" s="45"/>
      <c r="BI160" s="45"/>
      <c r="BJ160" s="45"/>
      <c r="BK160" s="45"/>
      <c r="BL160" s="45"/>
      <c r="BM160" s="45"/>
      <c r="BN160" s="45"/>
      <c r="BO160" s="45"/>
      <c r="BP160" s="45"/>
      <c r="BQ160" s="45"/>
      <c r="BR160" s="45"/>
      <c r="BS160" s="45"/>
      <c r="BT160" s="45"/>
      <c r="BU160" s="45"/>
      <c r="BV160" s="45"/>
      <c r="BW160" s="45"/>
      <c r="BX160" s="45"/>
      <c r="BY160" s="45"/>
      <c r="BZ160" s="45"/>
      <c r="CA160" s="45"/>
      <c r="CB160" s="45"/>
      <c r="CC160" s="45"/>
      <c r="CD160" s="47">
        <v>391</v>
      </c>
      <c r="CE160" s="45"/>
      <c r="CF160" s="45"/>
      <c r="CG160" s="46">
        <v>7220</v>
      </c>
      <c r="CH160" s="45"/>
      <c r="CI160" s="45"/>
      <c r="CJ160" s="45"/>
      <c r="CK160" s="45"/>
      <c r="CL160" s="45"/>
      <c r="CM160" s="45"/>
      <c r="CN160" s="45"/>
      <c r="CO160" s="45"/>
      <c r="CP160" s="45"/>
      <c r="CQ160" s="45"/>
      <c r="CR160" s="45"/>
      <c r="CS160" s="45"/>
      <c r="CT160" s="45"/>
      <c r="CU160" s="45"/>
      <c r="CV160" s="46">
        <v>14200</v>
      </c>
      <c r="CW160" s="45"/>
      <c r="CX160" s="46">
        <v>1744</v>
      </c>
      <c r="CY160" s="46">
        <v>3540</v>
      </c>
      <c r="CZ160" s="46">
        <v>5639</v>
      </c>
      <c r="DA160" s="46">
        <v>5632</v>
      </c>
      <c r="DB160" s="46">
        <v>3542</v>
      </c>
      <c r="DC160" s="46">
        <v>4518</v>
      </c>
      <c r="DD160" s="45"/>
      <c r="DE160" s="39"/>
    </row>
    <row r="161" spans="1:109" ht="11.1" customHeight="1" x14ac:dyDescent="0.25">
      <c r="A161" s="44" t="s">
        <v>418</v>
      </c>
      <c r="B161" s="45"/>
      <c r="C161" s="45"/>
      <c r="D161" s="45"/>
      <c r="E161" s="45"/>
      <c r="F161" s="46">
        <v>2130</v>
      </c>
      <c r="G161" s="45"/>
      <c r="H161" s="45"/>
      <c r="I161" s="45"/>
      <c r="J161" s="45"/>
      <c r="K161" s="45"/>
      <c r="L161" s="46">
        <v>65148</v>
      </c>
      <c r="M161" s="45"/>
      <c r="N161" s="45"/>
      <c r="O161" s="46">
        <v>41659</v>
      </c>
      <c r="P161" s="46">
        <v>11918</v>
      </c>
      <c r="Q161" s="46">
        <v>31947</v>
      </c>
      <c r="R161" s="46">
        <v>8104</v>
      </c>
      <c r="S161" s="46">
        <v>5955</v>
      </c>
      <c r="T161" s="46">
        <v>7328</v>
      </c>
      <c r="U161" s="46">
        <v>6600</v>
      </c>
      <c r="V161" s="46">
        <v>21560</v>
      </c>
      <c r="W161" s="46">
        <v>6221</v>
      </c>
      <c r="X161" s="46">
        <v>11121</v>
      </c>
      <c r="Y161" s="46">
        <v>7521</v>
      </c>
      <c r="Z161" s="46">
        <v>18949</v>
      </c>
      <c r="AA161" s="46">
        <v>7192</v>
      </c>
      <c r="AB161" s="46">
        <v>13293</v>
      </c>
      <c r="AC161" s="46">
        <v>13298</v>
      </c>
      <c r="AD161" s="46">
        <v>9070</v>
      </c>
      <c r="AE161" s="46">
        <v>30892</v>
      </c>
      <c r="AF161" s="46">
        <v>11705</v>
      </c>
      <c r="AG161" s="46">
        <v>10560</v>
      </c>
      <c r="AH161" s="46">
        <v>10085</v>
      </c>
      <c r="AI161" s="46">
        <v>18676</v>
      </c>
      <c r="AJ161" s="46">
        <v>5177</v>
      </c>
      <c r="AK161" s="46">
        <v>10827</v>
      </c>
      <c r="AL161" s="46">
        <v>12305</v>
      </c>
      <c r="AM161" s="46">
        <v>8096</v>
      </c>
      <c r="AN161" s="46">
        <v>7455</v>
      </c>
      <c r="AO161" s="46">
        <v>3339</v>
      </c>
      <c r="AP161" s="46">
        <v>4580</v>
      </c>
      <c r="AQ161" s="46">
        <v>10911</v>
      </c>
      <c r="AR161" s="46">
        <v>3040</v>
      </c>
      <c r="AS161" s="46">
        <v>1864</v>
      </c>
      <c r="AT161" s="45"/>
      <c r="AU161" s="45"/>
      <c r="AV161" s="47">
        <v>31</v>
      </c>
      <c r="AW161" s="45"/>
      <c r="AX161" s="45"/>
      <c r="AY161" s="46">
        <v>3289</v>
      </c>
      <c r="AZ161" s="47">
        <v>310</v>
      </c>
      <c r="BA161" s="46">
        <v>4485</v>
      </c>
      <c r="BB161" s="45"/>
      <c r="BC161" s="45"/>
      <c r="BD161" s="45"/>
      <c r="BE161" s="45"/>
      <c r="BF161" s="46">
        <v>1309</v>
      </c>
      <c r="BG161" s="45"/>
      <c r="BH161" s="46">
        <v>1360</v>
      </c>
      <c r="BI161" s="46">
        <v>1031</v>
      </c>
      <c r="BJ161" s="47">
        <v>558</v>
      </c>
      <c r="BK161" s="46">
        <v>2803</v>
      </c>
      <c r="BL161" s="46">
        <v>1119</v>
      </c>
      <c r="BM161" s="47">
        <v>952</v>
      </c>
      <c r="BN161" s="47">
        <v>964</v>
      </c>
      <c r="BO161" s="45"/>
      <c r="BP161" s="46">
        <v>4255</v>
      </c>
      <c r="BQ161" s="46">
        <v>1957</v>
      </c>
      <c r="BR161" s="47">
        <v>346</v>
      </c>
      <c r="BS161" s="47">
        <v>85</v>
      </c>
      <c r="BT161" s="46">
        <v>3246</v>
      </c>
      <c r="BU161" s="47">
        <v>688</v>
      </c>
      <c r="BV161" s="46">
        <v>1521</v>
      </c>
      <c r="BW161" s="46">
        <v>3021</v>
      </c>
      <c r="BX161" s="46">
        <v>2238</v>
      </c>
      <c r="BY161" s="46">
        <v>1007</v>
      </c>
      <c r="BZ161" s="45"/>
      <c r="CA161" s="46">
        <v>1489</v>
      </c>
      <c r="CB161" s="45"/>
      <c r="CC161" s="45"/>
      <c r="CD161" s="46">
        <v>1974</v>
      </c>
      <c r="CE161" s="45"/>
      <c r="CF161" s="47">
        <v>847</v>
      </c>
      <c r="CG161" s="46">
        <v>52720</v>
      </c>
      <c r="CH161" s="45"/>
      <c r="CI161" s="47">
        <v>893</v>
      </c>
      <c r="CJ161" s="45"/>
      <c r="CK161" s="45"/>
      <c r="CL161" s="45"/>
      <c r="CM161" s="47">
        <v>677</v>
      </c>
      <c r="CN161" s="45"/>
      <c r="CO161" s="47">
        <v>793</v>
      </c>
      <c r="CP161" s="45"/>
      <c r="CQ161" s="45"/>
      <c r="CR161" s="45"/>
      <c r="CS161" s="45"/>
      <c r="CT161" s="45"/>
      <c r="CU161" s="46">
        <v>270186</v>
      </c>
      <c r="CV161" s="45"/>
      <c r="CW161" s="45"/>
      <c r="CX161" s="46">
        <v>20138</v>
      </c>
      <c r="CY161" s="46">
        <v>24641</v>
      </c>
      <c r="CZ161" s="46">
        <v>33079</v>
      </c>
      <c r="DA161" s="46">
        <v>29655</v>
      </c>
      <c r="DB161" s="45"/>
      <c r="DC161" s="45"/>
      <c r="DD161" s="46">
        <v>28682</v>
      </c>
      <c r="DE161" s="39"/>
    </row>
    <row r="162" spans="1:109" ht="11.1" customHeight="1" x14ac:dyDescent="0.25">
      <c r="A162" s="44" t="s">
        <v>419</v>
      </c>
      <c r="B162" s="45"/>
      <c r="C162" s="45"/>
      <c r="D162" s="45"/>
      <c r="E162" s="45"/>
      <c r="F162" s="46">
        <v>4739</v>
      </c>
      <c r="G162" s="45"/>
      <c r="H162" s="45"/>
      <c r="I162" s="45"/>
      <c r="J162" s="45"/>
      <c r="K162" s="45"/>
      <c r="L162" s="45"/>
      <c r="M162" s="45"/>
      <c r="N162" s="45"/>
      <c r="O162" s="45"/>
      <c r="P162" s="46">
        <v>7100</v>
      </c>
      <c r="Q162" s="45"/>
      <c r="R162" s="46">
        <v>1108</v>
      </c>
      <c r="S162" s="46">
        <v>3750</v>
      </c>
      <c r="T162" s="46">
        <v>4608</v>
      </c>
      <c r="U162" s="46">
        <v>4174</v>
      </c>
      <c r="V162" s="46">
        <v>19109</v>
      </c>
      <c r="W162" s="46">
        <v>2613</v>
      </c>
      <c r="X162" s="46">
        <v>7505</v>
      </c>
      <c r="Y162" s="46">
        <v>6438</v>
      </c>
      <c r="Z162" s="46">
        <v>5500</v>
      </c>
      <c r="AA162" s="46">
        <v>7415</v>
      </c>
      <c r="AB162" s="46">
        <v>16064</v>
      </c>
      <c r="AC162" s="46">
        <v>16131</v>
      </c>
      <c r="AD162" s="46">
        <v>7321</v>
      </c>
      <c r="AE162" s="46">
        <v>37806</v>
      </c>
      <c r="AF162" s="46">
        <v>8955</v>
      </c>
      <c r="AG162" s="46">
        <v>10481</v>
      </c>
      <c r="AH162" s="46">
        <v>8029</v>
      </c>
      <c r="AI162" s="46">
        <v>21938</v>
      </c>
      <c r="AJ162" s="46">
        <v>3560</v>
      </c>
      <c r="AK162" s="46">
        <v>7700</v>
      </c>
      <c r="AL162" s="46">
        <v>13693</v>
      </c>
      <c r="AM162" s="46">
        <v>7614</v>
      </c>
      <c r="AN162" s="46">
        <v>6891</v>
      </c>
      <c r="AO162" s="46">
        <v>6825</v>
      </c>
      <c r="AP162" s="46">
        <v>12334</v>
      </c>
      <c r="AQ162" s="46">
        <v>12630</v>
      </c>
      <c r="AR162" s="46">
        <v>4735</v>
      </c>
      <c r="AS162" s="46">
        <v>1899</v>
      </c>
      <c r="AT162" s="45"/>
      <c r="AU162" s="46">
        <v>5005</v>
      </c>
      <c r="AV162" s="47">
        <v>237</v>
      </c>
      <c r="AW162" s="46">
        <v>2620</v>
      </c>
      <c r="AX162" s="45"/>
      <c r="AY162" s="45"/>
      <c r="AZ162" s="45"/>
      <c r="BA162" s="45"/>
      <c r="BB162" s="45"/>
      <c r="BC162" s="45"/>
      <c r="BD162" s="45"/>
      <c r="BE162" s="45"/>
      <c r="BF162" s="45"/>
      <c r="BG162" s="45"/>
      <c r="BH162" s="45"/>
      <c r="BI162" s="45"/>
      <c r="BJ162" s="45"/>
      <c r="BK162" s="45"/>
      <c r="BL162" s="45"/>
      <c r="BM162" s="45"/>
      <c r="BN162" s="45"/>
      <c r="BO162" s="45"/>
      <c r="BP162" s="45"/>
      <c r="BQ162" s="45"/>
      <c r="BR162" s="45"/>
      <c r="BS162" s="45"/>
      <c r="BT162" s="45"/>
      <c r="BU162" s="45"/>
      <c r="BV162" s="45"/>
      <c r="BW162" s="45"/>
      <c r="BX162" s="45"/>
      <c r="BY162" s="45"/>
      <c r="BZ162" s="45"/>
      <c r="CA162" s="45"/>
      <c r="CB162" s="45"/>
      <c r="CC162" s="45"/>
      <c r="CD162" s="46">
        <v>41917</v>
      </c>
      <c r="CE162" s="45"/>
      <c r="CF162" s="45"/>
      <c r="CG162" s="46">
        <v>40780</v>
      </c>
      <c r="CH162" s="45"/>
      <c r="CI162" s="45"/>
      <c r="CJ162" s="45"/>
      <c r="CK162" s="45"/>
      <c r="CL162" s="45"/>
      <c r="CM162" s="45"/>
      <c r="CN162" s="45"/>
      <c r="CO162" s="45"/>
      <c r="CP162" s="45"/>
      <c r="CQ162" s="46">
        <v>3938</v>
      </c>
      <c r="CR162" s="45"/>
      <c r="CS162" s="46">
        <v>45759</v>
      </c>
      <c r="CT162" s="45"/>
      <c r="CU162" s="45"/>
      <c r="CV162" s="46">
        <v>108192</v>
      </c>
      <c r="CW162" s="46">
        <v>101242</v>
      </c>
      <c r="CX162" s="46">
        <v>17716</v>
      </c>
      <c r="CY162" s="46">
        <v>18770</v>
      </c>
      <c r="CZ162" s="46">
        <v>25222</v>
      </c>
      <c r="DA162" s="46">
        <v>18749</v>
      </c>
      <c r="DB162" s="46">
        <v>21098</v>
      </c>
      <c r="DC162" s="46">
        <v>11990</v>
      </c>
      <c r="DD162" s="46">
        <v>90797</v>
      </c>
      <c r="DE162" s="39"/>
    </row>
    <row r="163" spans="1:109" ht="11.1" customHeight="1" x14ac:dyDescent="0.25">
      <c r="A163" s="44" t="s">
        <v>420</v>
      </c>
      <c r="B163" s="45"/>
      <c r="C163" s="45"/>
      <c r="D163" s="45"/>
      <c r="E163" s="45"/>
      <c r="F163" s="47">
        <v>210</v>
      </c>
      <c r="G163" s="45"/>
      <c r="H163" s="45"/>
      <c r="I163" s="46">
        <v>3528</v>
      </c>
      <c r="J163" s="45"/>
      <c r="K163" s="46">
        <v>1885</v>
      </c>
      <c r="L163" s="45"/>
      <c r="M163" s="45"/>
      <c r="N163" s="45"/>
      <c r="O163" s="45"/>
      <c r="P163" s="47">
        <v>803</v>
      </c>
      <c r="Q163" s="45"/>
      <c r="R163" s="45"/>
      <c r="S163" s="47">
        <v>250</v>
      </c>
      <c r="T163" s="45"/>
      <c r="U163" s="45"/>
      <c r="V163" s="46">
        <v>2350</v>
      </c>
      <c r="W163" s="45"/>
      <c r="X163" s="45"/>
      <c r="Y163" s="45"/>
      <c r="Z163" s="46">
        <v>1100</v>
      </c>
      <c r="AA163" s="47">
        <v>1</v>
      </c>
      <c r="AB163" s="47">
        <v>490</v>
      </c>
      <c r="AC163" s="47">
        <v>850</v>
      </c>
      <c r="AD163" s="45"/>
      <c r="AE163" s="46">
        <v>2720</v>
      </c>
      <c r="AF163" s="47">
        <v>651</v>
      </c>
      <c r="AG163" s="45"/>
      <c r="AH163" s="45"/>
      <c r="AI163" s="47">
        <v>260</v>
      </c>
      <c r="AJ163" s="45"/>
      <c r="AK163" s="47">
        <v>880</v>
      </c>
      <c r="AL163" s="45"/>
      <c r="AM163" s="45"/>
      <c r="AN163" s="46">
        <v>1000</v>
      </c>
      <c r="AO163" s="45"/>
      <c r="AP163" s="47">
        <v>435</v>
      </c>
      <c r="AQ163" s="46">
        <v>1158</v>
      </c>
      <c r="AR163" s="45"/>
      <c r="AS163" s="45"/>
      <c r="AT163" s="45"/>
      <c r="AU163" s="45"/>
      <c r="AV163" s="45"/>
      <c r="AW163" s="47">
        <v>12</v>
      </c>
      <c r="AX163" s="45"/>
      <c r="AY163" s="45"/>
      <c r="AZ163" s="45"/>
      <c r="BA163" s="45"/>
      <c r="BB163" s="45"/>
      <c r="BC163" s="45"/>
      <c r="BD163" s="45"/>
      <c r="BE163" s="45"/>
      <c r="BF163" s="45"/>
      <c r="BG163" s="45"/>
      <c r="BH163" s="45"/>
      <c r="BI163" s="45"/>
      <c r="BJ163" s="45"/>
      <c r="BK163" s="45"/>
      <c r="BL163" s="45"/>
      <c r="BM163" s="45"/>
      <c r="BN163" s="45"/>
      <c r="BO163" s="45"/>
      <c r="BP163" s="45"/>
      <c r="BQ163" s="45"/>
      <c r="BR163" s="45"/>
      <c r="BS163" s="45"/>
      <c r="BT163" s="45"/>
      <c r="BU163" s="45"/>
      <c r="BV163" s="45"/>
      <c r="BW163" s="45"/>
      <c r="BX163" s="45"/>
      <c r="BY163" s="45"/>
      <c r="BZ163" s="45"/>
      <c r="CA163" s="45"/>
      <c r="CB163" s="45"/>
      <c r="CC163" s="45"/>
      <c r="CD163" s="46">
        <v>2724</v>
      </c>
      <c r="CE163" s="45"/>
      <c r="CF163" s="45"/>
      <c r="CG163" s="46">
        <v>8290</v>
      </c>
      <c r="CH163" s="45"/>
      <c r="CI163" s="45"/>
      <c r="CJ163" s="45"/>
      <c r="CK163" s="45"/>
      <c r="CL163" s="45"/>
      <c r="CM163" s="45"/>
      <c r="CN163" s="45"/>
      <c r="CO163" s="45"/>
      <c r="CP163" s="45"/>
      <c r="CQ163" s="45"/>
      <c r="CR163" s="45"/>
      <c r="CS163" s="45"/>
      <c r="CT163" s="45"/>
      <c r="CU163" s="45"/>
      <c r="CV163" s="45"/>
      <c r="CW163" s="45"/>
      <c r="CX163" s="45"/>
      <c r="CY163" s="47">
        <v>520</v>
      </c>
      <c r="CZ163" s="47">
        <v>418</v>
      </c>
      <c r="DA163" s="46">
        <v>8000</v>
      </c>
      <c r="DB163" s="46">
        <v>3852</v>
      </c>
      <c r="DC163" s="46">
        <v>1160</v>
      </c>
      <c r="DD163" s="46">
        <v>9704</v>
      </c>
      <c r="DE163" s="39"/>
    </row>
    <row r="164" spans="1:109" ht="11.1" customHeight="1" x14ac:dyDescent="0.25">
      <c r="A164" s="44" t="s">
        <v>421</v>
      </c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7">
        <v>966</v>
      </c>
      <c r="Q164" s="45"/>
      <c r="R164" s="45"/>
      <c r="S164" s="47">
        <v>32</v>
      </c>
      <c r="T164" s="45"/>
      <c r="U164" s="45"/>
      <c r="V164" s="47">
        <v>830</v>
      </c>
      <c r="W164" s="45"/>
      <c r="X164" s="45"/>
      <c r="Y164" s="45"/>
      <c r="Z164" s="47">
        <v>500</v>
      </c>
      <c r="AA164" s="47">
        <v>32</v>
      </c>
      <c r="AB164" s="45"/>
      <c r="AC164" s="45"/>
      <c r="AD164" s="46">
        <v>1148</v>
      </c>
      <c r="AE164" s="46">
        <v>1250</v>
      </c>
      <c r="AF164" s="45"/>
      <c r="AG164" s="47">
        <v>100</v>
      </c>
      <c r="AH164" s="45"/>
      <c r="AI164" s="47">
        <v>460</v>
      </c>
      <c r="AJ164" s="47">
        <v>275</v>
      </c>
      <c r="AK164" s="45"/>
      <c r="AL164" s="45"/>
      <c r="AM164" s="45"/>
      <c r="AN164" s="47">
        <v>230</v>
      </c>
      <c r="AO164" s="45"/>
      <c r="AP164" s="47">
        <v>20</v>
      </c>
      <c r="AQ164" s="46">
        <v>1036</v>
      </c>
      <c r="AR164" s="45"/>
      <c r="AS164" s="45"/>
      <c r="AT164" s="45"/>
      <c r="AU164" s="47">
        <v>85</v>
      </c>
      <c r="AV164" s="47">
        <v>157</v>
      </c>
      <c r="AW164" s="47">
        <v>14</v>
      </c>
      <c r="AX164" s="45"/>
      <c r="AY164" s="45"/>
      <c r="AZ164" s="45"/>
      <c r="BA164" s="45"/>
      <c r="BB164" s="45"/>
      <c r="BC164" s="45"/>
      <c r="BD164" s="45"/>
      <c r="BE164" s="45"/>
      <c r="BF164" s="45"/>
      <c r="BG164" s="45"/>
      <c r="BH164" s="45"/>
      <c r="BI164" s="45"/>
      <c r="BJ164" s="45"/>
      <c r="BK164" s="45"/>
      <c r="BL164" s="45"/>
      <c r="BM164" s="45"/>
      <c r="BN164" s="45"/>
      <c r="BO164" s="45"/>
      <c r="BP164" s="45"/>
      <c r="BQ164" s="45"/>
      <c r="BR164" s="45"/>
      <c r="BS164" s="45"/>
      <c r="BT164" s="45"/>
      <c r="BU164" s="45"/>
      <c r="BV164" s="45"/>
      <c r="BW164" s="45"/>
      <c r="BX164" s="45"/>
      <c r="BY164" s="45"/>
      <c r="BZ164" s="45"/>
      <c r="CA164" s="45"/>
      <c r="CB164" s="45"/>
      <c r="CC164" s="45"/>
      <c r="CD164" s="46">
        <v>1716</v>
      </c>
      <c r="CE164" s="45"/>
      <c r="CF164" s="45"/>
      <c r="CG164" s="46">
        <v>3124</v>
      </c>
      <c r="CH164" s="45"/>
      <c r="CI164" s="45"/>
      <c r="CJ164" s="45"/>
      <c r="CK164" s="45"/>
      <c r="CL164" s="45"/>
      <c r="CM164" s="45"/>
      <c r="CN164" s="45"/>
      <c r="CO164" s="45"/>
      <c r="CP164" s="45"/>
      <c r="CQ164" s="47">
        <v>500</v>
      </c>
      <c r="CR164" s="45"/>
      <c r="CS164" s="47">
        <f>900+1600</f>
        <v>2500</v>
      </c>
      <c r="CT164" s="45"/>
      <c r="CU164" s="45"/>
      <c r="CV164" s="46">
        <v>3415</v>
      </c>
      <c r="CW164" s="46">
        <v>2898</v>
      </c>
      <c r="CX164" s="45"/>
      <c r="CY164" s="47">
        <v>35</v>
      </c>
      <c r="CZ164" s="47">
        <v>217</v>
      </c>
      <c r="DA164" s="45"/>
      <c r="DB164" s="46">
        <v>1064</v>
      </c>
      <c r="DC164" s="45"/>
      <c r="DD164" s="46">
        <v>3360</v>
      </c>
      <c r="DE164" s="39"/>
    </row>
    <row r="165" spans="1:109" ht="11.1" customHeight="1" x14ac:dyDescent="0.25">
      <c r="A165" s="44" t="s">
        <v>422</v>
      </c>
      <c r="B165" s="45"/>
      <c r="C165" s="45"/>
      <c r="D165" s="45"/>
      <c r="E165" s="45"/>
      <c r="F165" s="47">
        <v>215</v>
      </c>
      <c r="G165" s="45"/>
      <c r="H165" s="45"/>
      <c r="I165" s="45"/>
      <c r="J165" s="45"/>
      <c r="K165" s="45"/>
      <c r="L165" s="45"/>
      <c r="M165" s="45"/>
      <c r="N165" s="45"/>
      <c r="O165" s="45"/>
      <c r="P165" s="46">
        <v>1251</v>
      </c>
      <c r="Q165" s="45"/>
      <c r="R165" s="46">
        <v>1596</v>
      </c>
      <c r="S165" s="46">
        <v>1300</v>
      </c>
      <c r="T165" s="46">
        <v>1782</v>
      </c>
      <c r="U165" s="46">
        <v>1724</v>
      </c>
      <c r="V165" s="46">
        <v>1835</v>
      </c>
      <c r="W165" s="46">
        <v>3312</v>
      </c>
      <c r="X165" s="46">
        <v>1734</v>
      </c>
      <c r="Y165" s="47">
        <v>574</v>
      </c>
      <c r="Z165" s="46">
        <v>1400</v>
      </c>
      <c r="AA165" s="47">
        <v>610</v>
      </c>
      <c r="AB165" s="47">
        <v>600</v>
      </c>
      <c r="AC165" s="46">
        <v>1356</v>
      </c>
      <c r="AD165" s="46">
        <v>1148</v>
      </c>
      <c r="AE165" s="46">
        <v>2900</v>
      </c>
      <c r="AF165" s="46">
        <v>1601</v>
      </c>
      <c r="AG165" s="46">
        <v>1512</v>
      </c>
      <c r="AH165" s="46">
        <v>1915</v>
      </c>
      <c r="AI165" s="47">
        <v>850</v>
      </c>
      <c r="AJ165" s="47">
        <v>941</v>
      </c>
      <c r="AK165" s="47">
        <v>880</v>
      </c>
      <c r="AL165" s="47">
        <v>650</v>
      </c>
      <c r="AM165" s="46">
        <v>2019</v>
      </c>
      <c r="AN165" s="47">
        <v>710</v>
      </c>
      <c r="AO165" s="47">
        <v>109</v>
      </c>
      <c r="AP165" s="47">
        <v>860</v>
      </c>
      <c r="AQ165" s="46">
        <v>1160</v>
      </c>
      <c r="AR165" s="47">
        <v>960</v>
      </c>
      <c r="AS165" s="47">
        <v>549</v>
      </c>
      <c r="AT165" s="45"/>
      <c r="AU165" s="47">
        <v>180</v>
      </c>
      <c r="AV165" s="47">
        <v>157</v>
      </c>
      <c r="AW165" s="47">
        <v>36</v>
      </c>
      <c r="AX165" s="45"/>
      <c r="AY165" s="45"/>
      <c r="AZ165" s="45"/>
      <c r="BA165" s="45"/>
      <c r="BB165" s="45"/>
      <c r="BC165" s="45"/>
      <c r="BD165" s="45"/>
      <c r="BE165" s="45"/>
      <c r="BF165" s="45"/>
      <c r="BG165" s="45"/>
      <c r="BH165" s="45"/>
      <c r="BI165" s="45"/>
      <c r="BJ165" s="45"/>
      <c r="BK165" s="45"/>
      <c r="BL165" s="45"/>
      <c r="BM165" s="45"/>
      <c r="BN165" s="45"/>
      <c r="BO165" s="45"/>
      <c r="BP165" s="45"/>
      <c r="BQ165" s="45"/>
      <c r="BR165" s="45"/>
      <c r="BS165" s="45"/>
      <c r="BT165" s="45"/>
      <c r="BU165" s="45"/>
      <c r="BV165" s="45"/>
      <c r="BW165" s="45"/>
      <c r="BX165" s="45"/>
      <c r="BY165" s="45"/>
      <c r="BZ165" s="45"/>
      <c r="CA165" s="45"/>
      <c r="CB165" s="45"/>
      <c r="CC165" s="45"/>
      <c r="CD165" s="46">
        <v>5180</v>
      </c>
      <c r="CE165" s="45"/>
      <c r="CF165" s="45"/>
      <c r="CG165" s="46">
        <v>5456</v>
      </c>
      <c r="CH165" s="45"/>
      <c r="CI165" s="45"/>
      <c r="CJ165" s="45"/>
      <c r="CK165" s="45"/>
      <c r="CL165" s="45"/>
      <c r="CM165" s="45"/>
      <c r="CN165" s="45"/>
      <c r="CO165" s="45"/>
      <c r="CP165" s="45"/>
      <c r="CQ165" s="47">
        <v>500</v>
      </c>
      <c r="CR165" s="45"/>
      <c r="CS165" s="46">
        <v>5055</v>
      </c>
      <c r="CT165" s="45"/>
      <c r="CU165" s="45"/>
      <c r="CV165" s="46">
        <v>8850</v>
      </c>
      <c r="CW165" s="46">
        <v>7400</v>
      </c>
      <c r="CX165" s="46">
        <v>2615</v>
      </c>
      <c r="CY165" s="46">
        <v>5010</v>
      </c>
      <c r="CZ165" s="46">
        <v>1503</v>
      </c>
      <c r="DA165" s="46">
        <v>1300</v>
      </c>
      <c r="DB165" s="46">
        <v>2092</v>
      </c>
      <c r="DC165" s="46">
        <v>1460</v>
      </c>
      <c r="DD165" s="46">
        <v>8028</v>
      </c>
      <c r="DE165" s="39"/>
    </row>
    <row r="166" spans="1:109" ht="11.1" customHeight="1" x14ac:dyDescent="0.25">
      <c r="A166" s="44" t="s">
        <v>423</v>
      </c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7">
        <v>22</v>
      </c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5"/>
      <c r="AL166" s="45"/>
      <c r="AM166" s="45"/>
      <c r="AN166" s="45"/>
      <c r="AO166" s="45"/>
      <c r="AP166" s="45"/>
      <c r="AQ166" s="45"/>
      <c r="AR166" s="45"/>
      <c r="AS166" s="45"/>
      <c r="AT166" s="45"/>
      <c r="AU166" s="45"/>
      <c r="AV166" s="45"/>
      <c r="AW166" s="45"/>
      <c r="AX166" s="45"/>
      <c r="AY166" s="45"/>
      <c r="AZ166" s="45"/>
      <c r="BA166" s="45"/>
      <c r="BB166" s="45"/>
      <c r="BC166" s="45"/>
      <c r="BD166" s="45"/>
      <c r="BE166" s="45"/>
      <c r="BF166" s="45"/>
      <c r="BG166" s="45"/>
      <c r="BH166" s="45"/>
      <c r="BI166" s="45"/>
      <c r="BJ166" s="45"/>
      <c r="BK166" s="45"/>
      <c r="BL166" s="45"/>
      <c r="BM166" s="45"/>
      <c r="BN166" s="45"/>
      <c r="BO166" s="45"/>
      <c r="BP166" s="45"/>
      <c r="BQ166" s="45"/>
      <c r="BR166" s="45"/>
      <c r="BS166" s="45"/>
      <c r="BT166" s="45"/>
      <c r="BU166" s="45"/>
      <c r="BV166" s="45"/>
      <c r="BW166" s="45"/>
      <c r="BX166" s="45"/>
      <c r="BY166" s="45"/>
      <c r="BZ166" s="45"/>
      <c r="CA166" s="45"/>
      <c r="CB166" s="45"/>
      <c r="CC166" s="45"/>
      <c r="CD166" s="45"/>
      <c r="CE166" s="45"/>
      <c r="CF166" s="45"/>
      <c r="CG166" s="45"/>
      <c r="CH166" s="45"/>
      <c r="CI166" s="45"/>
      <c r="CJ166" s="45"/>
      <c r="CK166" s="45"/>
      <c r="CL166" s="45"/>
      <c r="CM166" s="45"/>
      <c r="CN166" s="45"/>
      <c r="CO166" s="45"/>
      <c r="CP166" s="45"/>
      <c r="CQ166" s="45"/>
      <c r="CR166" s="45"/>
      <c r="CS166" s="45"/>
      <c r="CT166" s="45"/>
      <c r="CU166" s="45"/>
      <c r="CV166" s="45"/>
      <c r="CW166" s="45"/>
      <c r="CX166" s="45"/>
      <c r="CY166" s="45"/>
      <c r="CZ166" s="45"/>
      <c r="DA166" s="45"/>
      <c r="DB166" s="45"/>
      <c r="DC166" s="45"/>
      <c r="DD166" s="45"/>
      <c r="DE166" s="39"/>
    </row>
    <row r="167" spans="1:109" ht="11.1" customHeight="1" x14ac:dyDescent="0.25">
      <c r="A167" s="44" t="s">
        <v>424</v>
      </c>
      <c r="B167" s="45"/>
      <c r="C167" s="45"/>
      <c r="D167" s="45"/>
      <c r="E167" s="45"/>
      <c r="F167" s="47">
        <v>210</v>
      </c>
      <c r="G167" s="45"/>
      <c r="H167" s="45"/>
      <c r="I167" s="45"/>
      <c r="J167" s="45"/>
      <c r="K167" s="45"/>
      <c r="L167" s="45"/>
      <c r="M167" s="45"/>
      <c r="N167" s="45"/>
      <c r="O167" s="45"/>
      <c r="P167" s="47">
        <v>348</v>
      </c>
      <c r="Q167" s="45"/>
      <c r="R167" s="46">
        <v>1277</v>
      </c>
      <c r="S167" s="47">
        <v>505</v>
      </c>
      <c r="T167" s="47">
        <v>36</v>
      </c>
      <c r="U167" s="45"/>
      <c r="V167" s="47">
        <v>376</v>
      </c>
      <c r="W167" s="45"/>
      <c r="X167" s="46">
        <v>1153</v>
      </c>
      <c r="Y167" s="47">
        <v>232</v>
      </c>
      <c r="Z167" s="47">
        <v>250</v>
      </c>
      <c r="AA167" s="47">
        <v>60</v>
      </c>
      <c r="AB167" s="47">
        <v>254</v>
      </c>
      <c r="AC167" s="47">
        <v>181</v>
      </c>
      <c r="AD167" s="47">
        <v>959</v>
      </c>
      <c r="AE167" s="46">
        <v>3140</v>
      </c>
      <c r="AF167" s="45"/>
      <c r="AG167" s="47">
        <v>150</v>
      </c>
      <c r="AH167" s="47">
        <v>322</v>
      </c>
      <c r="AI167" s="47">
        <v>550</v>
      </c>
      <c r="AJ167" s="47">
        <v>292</v>
      </c>
      <c r="AK167" s="46">
        <v>1000</v>
      </c>
      <c r="AL167" s="47">
        <v>460</v>
      </c>
      <c r="AM167" s="47">
        <v>436</v>
      </c>
      <c r="AN167" s="47">
        <v>410</v>
      </c>
      <c r="AO167" s="47">
        <v>109</v>
      </c>
      <c r="AP167" s="47">
        <v>70</v>
      </c>
      <c r="AQ167" s="47">
        <v>742</v>
      </c>
      <c r="AR167" s="47">
        <v>105</v>
      </c>
      <c r="AS167" s="47">
        <v>142</v>
      </c>
      <c r="AT167" s="45"/>
      <c r="AU167" s="47">
        <v>311</v>
      </c>
      <c r="AV167" s="47">
        <v>190</v>
      </c>
      <c r="AW167" s="47">
        <v>250</v>
      </c>
      <c r="AX167" s="45"/>
      <c r="AY167" s="45"/>
      <c r="AZ167" s="45"/>
      <c r="BA167" s="45"/>
      <c r="BB167" s="45"/>
      <c r="BC167" s="45"/>
      <c r="BD167" s="45"/>
      <c r="BE167" s="45"/>
      <c r="BF167" s="45"/>
      <c r="BG167" s="45"/>
      <c r="BH167" s="45"/>
      <c r="BI167" s="45"/>
      <c r="BJ167" s="45"/>
      <c r="BK167" s="45"/>
      <c r="BL167" s="45"/>
      <c r="BM167" s="45"/>
      <c r="BN167" s="45"/>
      <c r="BO167" s="45"/>
      <c r="BP167" s="45"/>
      <c r="BQ167" s="45"/>
      <c r="BR167" s="45"/>
      <c r="BS167" s="45"/>
      <c r="BT167" s="45"/>
      <c r="BU167" s="45"/>
      <c r="BV167" s="45"/>
      <c r="BW167" s="45"/>
      <c r="BX167" s="45"/>
      <c r="BY167" s="45"/>
      <c r="BZ167" s="45"/>
      <c r="CA167" s="45"/>
      <c r="CB167" s="45"/>
      <c r="CC167" s="45"/>
      <c r="CD167" s="47">
        <v>866</v>
      </c>
      <c r="CE167" s="45"/>
      <c r="CF167" s="45"/>
      <c r="CG167" s="46">
        <v>5621</v>
      </c>
      <c r="CH167" s="45"/>
      <c r="CI167" s="45"/>
      <c r="CJ167" s="45"/>
      <c r="CK167" s="45"/>
      <c r="CL167" s="45"/>
      <c r="CM167" s="45"/>
      <c r="CN167" s="45"/>
      <c r="CO167" s="45"/>
      <c r="CP167" s="45"/>
      <c r="CQ167" s="46">
        <v>1000</v>
      </c>
      <c r="CR167" s="45"/>
      <c r="CS167" s="46">
        <v>6401</v>
      </c>
      <c r="CT167" s="45"/>
      <c r="CU167" s="45"/>
      <c r="CV167" s="46">
        <v>9000</v>
      </c>
      <c r="CW167" s="46">
        <v>8325</v>
      </c>
      <c r="CX167" s="46">
        <v>1553</v>
      </c>
      <c r="CY167" s="47">
        <v>892</v>
      </c>
      <c r="CZ167" s="46">
        <v>2422</v>
      </c>
      <c r="DA167" s="47">
        <v>800</v>
      </c>
      <c r="DB167" s="47">
        <v>743</v>
      </c>
      <c r="DC167" s="46">
        <v>1350</v>
      </c>
      <c r="DD167" s="46">
        <v>3862</v>
      </c>
      <c r="DE167" s="39"/>
    </row>
    <row r="168" spans="1:109" s="48" customFormat="1" ht="11.1" customHeight="1" x14ac:dyDescent="0.25">
      <c r="A168" s="58" t="s">
        <v>430</v>
      </c>
      <c r="B168" s="59"/>
      <c r="C168" s="59"/>
      <c r="D168" s="59"/>
      <c r="E168" s="59"/>
      <c r="F168" s="59"/>
      <c r="G168" s="59"/>
      <c r="H168" s="59"/>
      <c r="I168" s="73">
        <v>3713</v>
      </c>
      <c r="J168" s="59"/>
      <c r="K168" s="59"/>
      <c r="L168" s="59"/>
      <c r="M168" s="73">
        <v>1135</v>
      </c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  <c r="AE168" s="59"/>
      <c r="AF168" s="59"/>
      <c r="AG168" s="59"/>
      <c r="AH168" s="59"/>
      <c r="AI168" s="59"/>
      <c r="AJ168" s="59"/>
      <c r="AK168" s="59"/>
      <c r="AL168" s="59"/>
      <c r="AM168" s="59"/>
      <c r="AN168" s="59"/>
      <c r="AO168" s="59"/>
      <c r="AP168" s="59"/>
      <c r="AQ168" s="59"/>
      <c r="AR168" s="59"/>
      <c r="AS168" s="59"/>
      <c r="AT168" s="59"/>
      <c r="AU168" s="59"/>
      <c r="AV168" s="59"/>
      <c r="AW168" s="59"/>
      <c r="AX168" s="59"/>
      <c r="AY168" s="59"/>
      <c r="AZ168" s="59"/>
      <c r="BA168" s="59"/>
      <c r="BB168" s="59"/>
      <c r="BC168" s="59"/>
      <c r="BD168" s="59"/>
      <c r="BE168" s="59"/>
      <c r="BF168" s="59"/>
      <c r="BG168" s="59"/>
      <c r="BH168" s="59"/>
      <c r="BI168" s="59"/>
      <c r="BJ168" s="59"/>
      <c r="BK168" s="59"/>
      <c r="BL168" s="59"/>
      <c r="BM168" s="59"/>
      <c r="BN168" s="59"/>
      <c r="BO168" s="59"/>
      <c r="BP168" s="59"/>
      <c r="BQ168" s="59"/>
      <c r="BR168" s="59"/>
      <c r="BS168" s="59"/>
      <c r="BT168" s="59"/>
      <c r="BU168" s="59"/>
      <c r="BV168" s="59"/>
      <c r="BW168" s="59"/>
      <c r="BX168" s="59"/>
      <c r="BY168" s="59"/>
      <c r="BZ168" s="59"/>
      <c r="CA168" s="59"/>
      <c r="CB168" s="59"/>
      <c r="CC168" s="59"/>
      <c r="CD168" s="59"/>
      <c r="CE168" s="59"/>
      <c r="CF168" s="59"/>
      <c r="CG168" s="60">
        <v>713</v>
      </c>
      <c r="CH168" s="59"/>
      <c r="CI168" s="59"/>
      <c r="CJ168" s="59"/>
      <c r="CK168" s="59"/>
      <c r="CL168" s="59"/>
      <c r="CM168" s="59"/>
      <c r="CN168" s="60">
        <v>519</v>
      </c>
      <c r="CO168" s="59"/>
      <c r="CP168" s="59"/>
      <c r="CQ168" s="59"/>
      <c r="CR168" s="73">
        <v>4404</v>
      </c>
      <c r="CS168" s="73">
        <v>1852</v>
      </c>
      <c r="CT168" s="59"/>
      <c r="CU168" s="59"/>
      <c r="CV168" s="59"/>
      <c r="CW168" s="60">
        <v>603</v>
      </c>
      <c r="CX168" s="59"/>
      <c r="CY168" s="59"/>
      <c r="CZ168" s="59"/>
      <c r="DA168" s="59"/>
      <c r="DB168" s="59"/>
      <c r="DC168" s="59"/>
      <c r="DD168" s="59"/>
    </row>
    <row r="169" spans="1:109" s="50" customFormat="1" ht="11.1" customHeight="1" x14ac:dyDescent="0.25">
      <c r="A169" s="51"/>
      <c r="B169" s="52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  <c r="AC169" s="52"/>
      <c r="AD169" s="52"/>
      <c r="AE169" s="52"/>
      <c r="AF169" s="52"/>
      <c r="AG169" s="52"/>
      <c r="AH169" s="52"/>
      <c r="AI169" s="52"/>
      <c r="AJ169" s="52"/>
      <c r="AK169" s="52"/>
      <c r="AL169" s="52"/>
      <c r="AM169" s="52"/>
      <c r="AN169" s="52"/>
      <c r="AO169" s="52"/>
      <c r="AP169" s="52"/>
      <c r="AQ169" s="52"/>
      <c r="AR169" s="52"/>
      <c r="AS169" s="52"/>
      <c r="AT169" s="52"/>
      <c r="AU169" s="52"/>
      <c r="AV169" s="52"/>
      <c r="AW169" s="52"/>
      <c r="AX169" s="52"/>
      <c r="AY169" s="52"/>
      <c r="AZ169" s="52"/>
      <c r="BA169" s="52"/>
      <c r="BB169" s="52"/>
      <c r="BC169" s="52"/>
      <c r="BD169" s="52"/>
      <c r="BE169" s="52"/>
      <c r="BF169" s="52"/>
      <c r="BG169" s="52"/>
      <c r="BH169" s="52"/>
      <c r="BI169" s="52"/>
      <c r="BJ169" s="52"/>
      <c r="BK169" s="52"/>
      <c r="BL169" s="52"/>
      <c r="BM169" s="52"/>
      <c r="BN169" s="52"/>
      <c r="BO169" s="52"/>
      <c r="BP169" s="52"/>
      <c r="BQ169" s="52"/>
      <c r="BR169" s="52"/>
      <c r="BS169" s="52"/>
      <c r="BT169" s="52"/>
      <c r="BU169" s="52"/>
      <c r="BV169" s="52"/>
      <c r="BW169" s="52"/>
      <c r="BX169" s="52"/>
      <c r="BY169" s="52"/>
      <c r="BZ169" s="52"/>
      <c r="CA169" s="52"/>
      <c r="CB169" s="52"/>
      <c r="CC169" s="52"/>
      <c r="CD169" s="52"/>
      <c r="CE169" s="52"/>
      <c r="CF169" s="52"/>
      <c r="CG169" s="52"/>
      <c r="CH169" s="52"/>
      <c r="CI169" s="52"/>
      <c r="CJ169" s="52"/>
      <c r="CK169" s="52"/>
      <c r="CL169" s="52"/>
      <c r="CM169" s="52"/>
      <c r="CN169" s="52"/>
      <c r="CO169" s="52"/>
      <c r="CP169" s="52"/>
      <c r="CQ169" s="52"/>
      <c r="CR169" s="52"/>
      <c r="CS169" s="52"/>
      <c r="CT169" s="52"/>
      <c r="CU169" s="52"/>
      <c r="CV169" s="52"/>
      <c r="CW169" s="52"/>
      <c r="CX169" s="52"/>
      <c r="CY169" s="52"/>
      <c r="CZ169" s="52"/>
      <c r="DA169" s="52"/>
      <c r="DB169" s="52"/>
      <c r="DC169" s="52"/>
      <c r="DD169" s="52"/>
    </row>
    <row r="170" spans="1:109" s="48" customFormat="1" ht="11.1" customHeight="1" x14ac:dyDescent="0.25">
      <c r="A170" s="55" t="s">
        <v>431</v>
      </c>
      <c r="B170" s="57">
        <v>720</v>
      </c>
      <c r="C170" s="57">
        <v>0</v>
      </c>
      <c r="D170" s="57">
        <v>0</v>
      </c>
      <c r="E170" s="57">
        <v>0</v>
      </c>
      <c r="F170" s="57">
        <v>0</v>
      </c>
      <c r="G170" s="57">
        <v>0</v>
      </c>
      <c r="H170" s="57">
        <v>0</v>
      </c>
      <c r="I170" s="57">
        <v>0</v>
      </c>
      <c r="J170" s="57">
        <v>0</v>
      </c>
      <c r="K170" s="57">
        <v>0</v>
      </c>
      <c r="L170" s="57">
        <v>0</v>
      </c>
      <c r="M170" s="57">
        <v>0</v>
      </c>
      <c r="N170" s="57">
        <v>0</v>
      </c>
      <c r="O170" s="57">
        <v>0</v>
      </c>
      <c r="P170" s="57">
        <v>0</v>
      </c>
      <c r="Q170" s="57">
        <v>0</v>
      </c>
      <c r="R170" s="57">
        <v>0</v>
      </c>
      <c r="S170" s="57">
        <v>0</v>
      </c>
      <c r="T170" s="57">
        <v>0</v>
      </c>
      <c r="U170" s="57">
        <v>0</v>
      </c>
      <c r="V170" s="57">
        <v>0</v>
      </c>
      <c r="W170" s="57">
        <v>0</v>
      </c>
      <c r="X170" s="57">
        <v>0</v>
      </c>
      <c r="Y170" s="57">
        <v>0</v>
      </c>
      <c r="Z170" s="57">
        <v>0</v>
      </c>
      <c r="AA170" s="57">
        <v>0</v>
      </c>
      <c r="AB170" s="57">
        <v>0</v>
      </c>
      <c r="AC170" s="57">
        <v>0</v>
      </c>
      <c r="AD170" s="57">
        <v>0</v>
      </c>
      <c r="AE170" s="57">
        <v>0</v>
      </c>
      <c r="AF170" s="57">
        <v>0</v>
      </c>
      <c r="AG170" s="57">
        <v>0</v>
      </c>
      <c r="AH170" s="57">
        <v>0</v>
      </c>
      <c r="AI170" s="57">
        <v>0</v>
      </c>
      <c r="AJ170" s="57">
        <v>0</v>
      </c>
      <c r="AK170" s="57">
        <v>0</v>
      </c>
      <c r="AL170" s="57">
        <v>0</v>
      </c>
      <c r="AM170" s="57">
        <v>0</v>
      </c>
      <c r="AN170" s="57">
        <v>0</v>
      </c>
      <c r="AO170" s="57">
        <v>0</v>
      </c>
      <c r="AP170" s="57">
        <v>0</v>
      </c>
      <c r="AQ170" s="57">
        <v>0</v>
      </c>
      <c r="AR170" s="57">
        <v>0</v>
      </c>
      <c r="AS170" s="57">
        <v>0</v>
      </c>
      <c r="AT170" s="57">
        <v>0</v>
      </c>
      <c r="AU170" s="57">
        <v>0</v>
      </c>
      <c r="AV170" s="57">
        <v>0</v>
      </c>
      <c r="AW170" s="57">
        <v>0</v>
      </c>
      <c r="AX170" s="57">
        <v>0</v>
      </c>
      <c r="AY170" s="57">
        <v>0</v>
      </c>
      <c r="AZ170" s="57">
        <v>0</v>
      </c>
      <c r="BA170" s="57">
        <v>0</v>
      </c>
      <c r="BB170" s="56">
        <v>406183</v>
      </c>
      <c r="BC170" s="56">
        <v>136318</v>
      </c>
      <c r="BD170" s="56">
        <v>10675</v>
      </c>
      <c r="BE170" s="57">
        <v>0</v>
      </c>
      <c r="BF170" s="57">
        <v>0</v>
      </c>
      <c r="BG170" s="57">
        <v>0</v>
      </c>
      <c r="BH170" s="57">
        <v>0</v>
      </c>
      <c r="BI170" s="57">
        <v>0</v>
      </c>
      <c r="BJ170" s="57">
        <v>0</v>
      </c>
      <c r="BK170" s="57">
        <v>0</v>
      </c>
      <c r="BL170" s="57">
        <v>0</v>
      </c>
      <c r="BM170" s="57">
        <v>0</v>
      </c>
      <c r="BN170" s="57">
        <v>0</v>
      </c>
      <c r="BO170" s="57">
        <v>0</v>
      </c>
      <c r="BP170" s="57">
        <v>0</v>
      </c>
      <c r="BQ170" s="57">
        <v>0</v>
      </c>
      <c r="BR170" s="57">
        <v>0</v>
      </c>
      <c r="BS170" s="57">
        <v>0</v>
      </c>
      <c r="BT170" s="57">
        <v>0</v>
      </c>
      <c r="BU170" s="57">
        <v>0</v>
      </c>
      <c r="BV170" s="57">
        <v>0</v>
      </c>
      <c r="BW170" s="57">
        <v>0</v>
      </c>
      <c r="BX170" s="57">
        <v>0</v>
      </c>
      <c r="BY170" s="57">
        <v>0</v>
      </c>
      <c r="BZ170" s="57">
        <v>0</v>
      </c>
      <c r="CA170" s="57">
        <v>0</v>
      </c>
      <c r="CB170" s="57">
        <v>0</v>
      </c>
      <c r="CC170" s="57">
        <v>0</v>
      </c>
      <c r="CD170" s="57">
        <v>0</v>
      </c>
      <c r="CE170" s="57">
        <v>0</v>
      </c>
      <c r="CF170" s="57">
        <v>0</v>
      </c>
      <c r="CG170" s="57">
        <v>0</v>
      </c>
      <c r="CH170" s="57">
        <v>0</v>
      </c>
      <c r="CI170" s="57">
        <v>0</v>
      </c>
      <c r="CJ170" s="57">
        <v>0</v>
      </c>
      <c r="CK170" s="57">
        <v>0</v>
      </c>
      <c r="CL170" s="57">
        <v>0</v>
      </c>
      <c r="CM170" s="57">
        <v>0</v>
      </c>
      <c r="CN170" s="57">
        <v>0</v>
      </c>
      <c r="CO170" s="57">
        <v>0</v>
      </c>
      <c r="CP170" s="57">
        <v>0</v>
      </c>
      <c r="CQ170" s="57">
        <v>0</v>
      </c>
      <c r="CR170" s="57">
        <v>0</v>
      </c>
      <c r="CS170" s="57">
        <v>268</v>
      </c>
      <c r="CT170" s="57">
        <v>0</v>
      </c>
      <c r="CU170" s="57">
        <v>0</v>
      </c>
      <c r="CV170" s="57">
        <v>0</v>
      </c>
      <c r="CW170" s="57">
        <v>0</v>
      </c>
      <c r="CX170" s="57">
        <v>0</v>
      </c>
      <c r="CY170" s="57">
        <v>0</v>
      </c>
      <c r="CZ170" s="57">
        <v>0</v>
      </c>
      <c r="DA170" s="57">
        <v>0</v>
      </c>
      <c r="DB170" s="57">
        <v>0</v>
      </c>
      <c r="DC170" s="57">
        <v>0</v>
      </c>
      <c r="DD170" s="57">
        <v>0</v>
      </c>
    </row>
    <row r="171" spans="1:109" ht="11.45" customHeight="1" x14ac:dyDescent="0.25">
      <c r="B171" s="74"/>
      <c r="C171" s="74"/>
      <c r="D171" s="74"/>
      <c r="E171" s="74"/>
      <c r="F171" s="74"/>
      <c r="G171" s="74"/>
      <c r="H171" s="74"/>
      <c r="I171" s="74"/>
      <c r="J171" s="74"/>
      <c r="K171" s="74"/>
      <c r="L171" s="74"/>
      <c r="M171" s="74"/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  <c r="Y171" s="74"/>
      <c r="Z171" s="74"/>
      <c r="AA171" s="74"/>
      <c r="AB171" s="74"/>
      <c r="AC171" s="74"/>
      <c r="AD171" s="74"/>
      <c r="AE171" s="74"/>
      <c r="AF171" s="74"/>
      <c r="AG171" s="74"/>
      <c r="AH171" s="74"/>
      <c r="AI171" s="74"/>
      <c r="AJ171" s="74"/>
      <c r="AK171" s="74"/>
      <c r="AL171" s="74"/>
      <c r="AM171" s="74"/>
      <c r="AN171" s="74"/>
      <c r="AO171" s="74"/>
      <c r="AP171" s="74"/>
      <c r="AQ171" s="74"/>
      <c r="AR171" s="74"/>
      <c r="AS171" s="74"/>
      <c r="AT171" s="74"/>
      <c r="AU171" s="74"/>
      <c r="AV171" s="74"/>
      <c r="AW171" s="74"/>
      <c r="AX171" s="74"/>
      <c r="AY171" s="74"/>
      <c r="AZ171" s="74"/>
      <c r="BA171" s="74"/>
      <c r="BB171" s="74"/>
      <c r="BC171" s="74"/>
      <c r="BD171" s="74"/>
      <c r="BE171" s="74"/>
      <c r="BF171" s="74"/>
      <c r="BG171" s="74"/>
      <c r="BH171" s="74"/>
      <c r="BI171" s="74"/>
      <c r="BJ171" s="74"/>
      <c r="BK171" s="74"/>
      <c r="BL171" s="74"/>
      <c r="BM171" s="74"/>
      <c r="BN171" s="74"/>
      <c r="BO171" s="74"/>
      <c r="BP171" s="74"/>
      <c r="BQ171" s="74"/>
      <c r="BR171" s="74"/>
      <c r="BS171" s="74"/>
      <c r="BT171" s="74"/>
      <c r="BU171" s="74"/>
      <c r="BV171" s="74"/>
      <c r="BW171" s="74"/>
      <c r="BX171" s="74"/>
      <c r="BY171" s="74"/>
      <c r="BZ171" s="74"/>
      <c r="CA171" s="74"/>
      <c r="CB171" s="74"/>
      <c r="CC171" s="74"/>
      <c r="CD171" s="74"/>
      <c r="CE171" s="74"/>
      <c r="CF171" s="74"/>
      <c r="CG171" s="74"/>
      <c r="CH171" s="74"/>
      <c r="CI171" s="74"/>
      <c r="CJ171" s="74"/>
      <c r="CK171" s="74"/>
      <c r="CL171" s="74"/>
      <c r="CM171" s="74"/>
      <c r="CN171" s="74"/>
      <c r="CO171" s="74"/>
      <c r="CP171" s="74"/>
      <c r="CQ171" s="74"/>
      <c r="CR171" s="74"/>
      <c r="CS171" s="74"/>
      <c r="CT171" s="74"/>
      <c r="CU171" s="74"/>
      <c r="CV171" s="74"/>
      <c r="CW171" s="74"/>
      <c r="CX171" s="74"/>
      <c r="CY171" s="74"/>
      <c r="CZ171" s="74"/>
      <c r="DA171" s="74"/>
      <c r="DB171" s="74"/>
      <c r="DC171" s="74"/>
      <c r="DD171" s="74"/>
      <c r="DE171" s="74"/>
    </row>
    <row r="172" spans="1:109" ht="11.45" customHeight="1" x14ac:dyDescent="0.25">
      <c r="B172" s="75"/>
      <c r="C172" s="75"/>
      <c r="D172" s="75"/>
      <c r="E172" s="75"/>
      <c r="F172" s="75"/>
      <c r="G172" s="75"/>
      <c r="H172" s="75"/>
      <c r="I172" s="75"/>
      <c r="J172" s="75"/>
      <c r="K172" s="75"/>
      <c r="L172" s="75"/>
      <c r="M172" s="75"/>
      <c r="N172" s="75"/>
      <c r="O172" s="75"/>
      <c r="P172" s="75"/>
      <c r="Q172" s="75"/>
      <c r="R172" s="75"/>
      <c r="S172" s="75"/>
      <c r="T172" s="75"/>
      <c r="U172" s="75"/>
      <c r="V172" s="75"/>
      <c r="W172" s="75"/>
      <c r="X172" s="75"/>
      <c r="Y172" s="75"/>
      <c r="Z172" s="75"/>
      <c r="AA172" s="75"/>
      <c r="AB172" s="75"/>
      <c r="AC172" s="75"/>
      <c r="AD172" s="75"/>
      <c r="AE172" s="75"/>
      <c r="AF172" s="75"/>
      <c r="AG172" s="75"/>
      <c r="AH172" s="75"/>
      <c r="AI172" s="75"/>
      <c r="AJ172" s="75"/>
      <c r="AK172" s="75"/>
      <c r="AL172" s="75"/>
      <c r="AM172" s="75"/>
      <c r="AN172" s="75"/>
      <c r="AO172" s="75"/>
      <c r="AP172" s="75"/>
      <c r="AQ172" s="75"/>
      <c r="AR172" s="75"/>
      <c r="AS172" s="75"/>
      <c r="AT172" s="75"/>
      <c r="AU172" s="75"/>
      <c r="AV172" s="75"/>
      <c r="AW172" s="75"/>
      <c r="AX172" s="75"/>
      <c r="AY172" s="75"/>
      <c r="AZ172" s="75"/>
      <c r="BA172" s="75"/>
      <c r="BB172" s="75"/>
      <c r="BC172" s="75"/>
      <c r="BD172" s="75"/>
      <c r="BE172" s="75"/>
      <c r="BF172" s="75"/>
      <c r="BG172" s="75"/>
      <c r="BH172" s="75"/>
      <c r="BI172" s="75"/>
      <c r="BJ172" s="75"/>
      <c r="BK172" s="75"/>
      <c r="BL172" s="75"/>
      <c r="BM172" s="75"/>
      <c r="BN172" s="75"/>
      <c r="BO172" s="75"/>
      <c r="BP172" s="75"/>
      <c r="BQ172" s="75"/>
      <c r="BR172" s="75"/>
      <c r="BS172" s="75"/>
      <c r="BT172" s="75"/>
      <c r="BU172" s="75"/>
      <c r="BV172" s="75"/>
      <c r="BW172" s="75"/>
      <c r="BX172" s="75"/>
      <c r="BY172" s="75"/>
      <c r="BZ172" s="75"/>
      <c r="CA172" s="75"/>
      <c r="CB172" s="75"/>
      <c r="CC172" s="75"/>
      <c r="CD172" s="75"/>
      <c r="CE172" s="75"/>
      <c r="CF172" s="75"/>
      <c r="CG172" s="75"/>
      <c r="CH172" s="75"/>
      <c r="CI172" s="75"/>
      <c r="CJ172" s="75"/>
      <c r="CK172" s="75"/>
      <c r="CL172" s="75"/>
      <c r="CM172" s="75"/>
      <c r="CN172" s="75"/>
      <c r="CO172" s="75"/>
      <c r="CP172" s="75"/>
      <c r="CQ172" s="75"/>
      <c r="CR172" s="75"/>
      <c r="CS172" s="75"/>
      <c r="CT172" s="75"/>
      <c r="CU172" s="75"/>
      <c r="CV172" s="75"/>
      <c r="CW172" s="75"/>
      <c r="CX172" s="75"/>
      <c r="CY172" s="75"/>
      <c r="CZ172" s="75"/>
      <c r="DA172" s="75"/>
      <c r="DB172" s="75"/>
      <c r="DC172" s="75"/>
      <c r="DD172" s="75"/>
      <c r="DE172" s="75"/>
    </row>
  </sheetData>
  <mergeCells count="6">
    <mergeCell ref="DB1:DD1"/>
    <mergeCell ref="CU2:DB2"/>
    <mergeCell ref="BB1:BE1"/>
    <mergeCell ref="CN1:CQ1"/>
    <mergeCell ref="B2:AN2"/>
    <mergeCell ref="BQ2:CT2"/>
  </mergeCells>
  <pageMargins left="0.70866141732283472" right="0.70866141732283472" top="0.74803149606299213" bottom="0.74803149606299213" header="0.31496062992125984" footer="0.31496062992125984"/>
  <pageSetup paperSize="5" scale="24" fitToWidth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topLeftCell="C1" zoomScale="150" zoomScaleNormal="100" zoomScaleSheetLayoutView="150" workbookViewId="0">
      <selection activeCell="G22" sqref="G22"/>
    </sheetView>
  </sheetViews>
  <sheetFormatPr defaultRowHeight="12.75" x14ac:dyDescent="0.2"/>
  <cols>
    <col min="1" max="1" width="9.140625" style="1"/>
    <col min="2" max="2" width="37.5703125" style="1" customWidth="1"/>
    <col min="3" max="3" width="11.7109375" style="1" customWidth="1"/>
    <col min="4" max="4" width="9.140625" style="1"/>
    <col min="5" max="5" width="13.42578125" style="1" customWidth="1"/>
    <col min="6" max="6" width="9.140625" style="1"/>
    <col min="7" max="7" width="15.85546875" style="1" customWidth="1"/>
    <col min="8" max="16384" width="9.140625" style="1"/>
  </cols>
  <sheetData>
    <row r="1" spans="1:9" ht="40.5" customHeight="1" x14ac:dyDescent="0.2">
      <c r="A1" s="79"/>
      <c r="E1" s="80"/>
      <c r="F1" s="195" t="s">
        <v>237</v>
      </c>
      <c r="G1" s="195"/>
      <c r="H1" s="195"/>
    </row>
    <row r="2" spans="1:9" s="81" customFormat="1" ht="40.5" customHeight="1" x14ac:dyDescent="0.2">
      <c r="A2" s="196" t="s">
        <v>233</v>
      </c>
      <c r="B2" s="196"/>
      <c r="C2" s="196"/>
      <c r="D2" s="196"/>
      <c r="E2" s="196"/>
      <c r="F2" s="196"/>
      <c r="G2" s="196"/>
      <c r="H2" s="196"/>
      <c r="I2" s="8"/>
    </row>
    <row r="3" spans="1:9" ht="40.5" customHeight="1" x14ac:dyDescent="0.2">
      <c r="A3" s="197" t="s">
        <v>184</v>
      </c>
      <c r="B3" s="183" t="s">
        <v>159</v>
      </c>
      <c r="C3" s="185" t="s">
        <v>186</v>
      </c>
      <c r="D3" s="186"/>
      <c r="E3" s="187" t="s">
        <v>160</v>
      </c>
      <c r="F3" s="188"/>
      <c r="G3" s="189" t="s">
        <v>161</v>
      </c>
      <c r="H3" s="190"/>
    </row>
    <row r="4" spans="1:9" s="82" customFormat="1" ht="16.5" customHeight="1" x14ac:dyDescent="0.25">
      <c r="A4" s="197"/>
      <c r="B4" s="183"/>
      <c r="C4" s="19" t="s">
        <v>185</v>
      </c>
      <c r="D4" s="20" t="s">
        <v>162</v>
      </c>
      <c r="E4" s="19" t="s">
        <v>185</v>
      </c>
      <c r="F4" s="21" t="s">
        <v>162</v>
      </c>
      <c r="G4" s="19" t="s">
        <v>185</v>
      </c>
      <c r="H4" s="21" t="s">
        <v>162</v>
      </c>
    </row>
    <row r="5" spans="1:9" x14ac:dyDescent="0.2">
      <c r="A5" s="83" t="s">
        <v>193</v>
      </c>
      <c r="B5" s="83" t="s">
        <v>84</v>
      </c>
      <c r="C5" s="84">
        <v>7162390</v>
      </c>
      <c r="D5" s="85">
        <v>7811</v>
      </c>
      <c r="E5" s="84">
        <v>0</v>
      </c>
      <c r="F5" s="85">
        <v>-124.12400000000002</v>
      </c>
      <c r="G5" s="84">
        <f>C5</f>
        <v>7162390</v>
      </c>
      <c r="H5" s="85">
        <f>D5+F5</f>
        <v>7687</v>
      </c>
    </row>
    <row r="6" spans="1:9" x14ac:dyDescent="0.2">
      <c r="A6" s="90"/>
      <c r="B6" s="86" t="s">
        <v>168</v>
      </c>
      <c r="C6" s="87">
        <v>372286.56</v>
      </c>
      <c r="D6" s="91">
        <v>406</v>
      </c>
      <c r="E6" s="88">
        <v>0</v>
      </c>
      <c r="F6" s="91">
        <v>-6</v>
      </c>
      <c r="G6" s="88">
        <f>C6</f>
        <v>372286.56</v>
      </c>
      <c r="H6" s="89">
        <f>D6+F6</f>
        <v>400</v>
      </c>
    </row>
    <row r="7" spans="1:9" x14ac:dyDescent="0.2">
      <c r="A7" s="90"/>
      <c r="B7" s="86" t="s">
        <v>169</v>
      </c>
      <c r="C7" s="87">
        <v>773915.91</v>
      </c>
      <c r="D7" s="91">
        <v>844</v>
      </c>
      <c r="E7" s="88">
        <v>0</v>
      </c>
      <c r="F7" s="91">
        <v>-13</v>
      </c>
      <c r="G7" s="88">
        <f t="shared" ref="G7:G17" si="0">C7</f>
        <v>773915.91</v>
      </c>
      <c r="H7" s="89">
        <f t="shared" ref="H7:H17" si="1">D7+F7</f>
        <v>831</v>
      </c>
    </row>
    <row r="8" spans="1:9" x14ac:dyDescent="0.2">
      <c r="A8" s="90"/>
      <c r="B8" s="86" t="s">
        <v>170</v>
      </c>
      <c r="C8" s="87">
        <v>759244.52</v>
      </c>
      <c r="D8" s="91">
        <v>828</v>
      </c>
      <c r="E8" s="88">
        <v>0</v>
      </c>
      <c r="F8" s="91">
        <v>-13</v>
      </c>
      <c r="G8" s="88">
        <f t="shared" si="0"/>
        <v>759244.52</v>
      </c>
      <c r="H8" s="89">
        <f t="shared" si="1"/>
        <v>815</v>
      </c>
    </row>
    <row r="9" spans="1:9" x14ac:dyDescent="0.2">
      <c r="A9" s="90"/>
      <c r="B9" s="86" t="s">
        <v>171</v>
      </c>
      <c r="C9" s="87">
        <v>787670.34</v>
      </c>
      <c r="D9" s="91">
        <v>859</v>
      </c>
      <c r="E9" s="88">
        <v>0</v>
      </c>
      <c r="F9" s="91">
        <v>-14</v>
      </c>
      <c r="G9" s="88">
        <f t="shared" si="0"/>
        <v>787670.34</v>
      </c>
      <c r="H9" s="89">
        <f t="shared" si="1"/>
        <v>845</v>
      </c>
    </row>
    <row r="10" spans="1:9" x14ac:dyDescent="0.2">
      <c r="A10" s="90"/>
      <c r="B10" s="86" t="s">
        <v>172</v>
      </c>
      <c r="C10" s="87">
        <v>594191.35999999999</v>
      </c>
      <c r="D10" s="91">
        <v>648</v>
      </c>
      <c r="E10" s="88">
        <v>0</v>
      </c>
      <c r="F10" s="91">
        <v>-10</v>
      </c>
      <c r="G10" s="88">
        <f t="shared" si="0"/>
        <v>594191.35999999999</v>
      </c>
      <c r="H10" s="89">
        <f t="shared" si="1"/>
        <v>638</v>
      </c>
    </row>
    <row r="11" spans="1:9" x14ac:dyDescent="0.2">
      <c r="A11" s="90"/>
      <c r="B11" s="86" t="s">
        <v>173</v>
      </c>
      <c r="C11" s="87">
        <v>551094.15</v>
      </c>
      <c r="D11" s="91">
        <v>601</v>
      </c>
      <c r="E11" s="88">
        <v>0</v>
      </c>
      <c r="F11" s="91">
        <v>-10</v>
      </c>
      <c r="G11" s="88">
        <f t="shared" si="0"/>
        <v>551094.15</v>
      </c>
      <c r="H11" s="89">
        <f t="shared" si="1"/>
        <v>591</v>
      </c>
    </row>
    <row r="12" spans="1:9" x14ac:dyDescent="0.2">
      <c r="A12" s="90"/>
      <c r="B12" s="86" t="s">
        <v>174</v>
      </c>
      <c r="C12" s="87">
        <v>551094.15</v>
      </c>
      <c r="D12" s="91">
        <v>601</v>
      </c>
      <c r="E12" s="88">
        <v>0</v>
      </c>
      <c r="F12" s="91">
        <v>-10</v>
      </c>
      <c r="G12" s="88">
        <f t="shared" si="0"/>
        <v>551094.15</v>
      </c>
      <c r="H12" s="89">
        <f t="shared" si="1"/>
        <v>591</v>
      </c>
    </row>
    <row r="13" spans="1:9" x14ac:dyDescent="0.2">
      <c r="A13" s="90"/>
      <c r="B13" s="86" t="s">
        <v>175</v>
      </c>
      <c r="C13" s="87">
        <v>551094.15</v>
      </c>
      <c r="D13" s="91">
        <v>601</v>
      </c>
      <c r="E13" s="88">
        <v>0</v>
      </c>
      <c r="F13" s="91">
        <v>-10</v>
      </c>
      <c r="G13" s="88">
        <f t="shared" si="0"/>
        <v>551094.15</v>
      </c>
      <c r="H13" s="89">
        <f t="shared" si="1"/>
        <v>591</v>
      </c>
    </row>
    <row r="14" spans="1:9" x14ac:dyDescent="0.2">
      <c r="A14" s="90"/>
      <c r="B14" s="86" t="s">
        <v>176</v>
      </c>
      <c r="C14" s="87">
        <v>608862.75</v>
      </c>
      <c r="D14" s="91">
        <v>664</v>
      </c>
      <c r="E14" s="88">
        <v>0</v>
      </c>
      <c r="F14" s="91">
        <v>-11</v>
      </c>
      <c r="G14" s="88">
        <f t="shared" si="0"/>
        <v>608862.75</v>
      </c>
      <c r="H14" s="89">
        <f t="shared" si="1"/>
        <v>653</v>
      </c>
    </row>
    <row r="15" spans="1:9" x14ac:dyDescent="0.2">
      <c r="A15" s="90"/>
      <c r="B15" s="86" t="s">
        <v>177</v>
      </c>
      <c r="C15" s="87">
        <v>608862.75</v>
      </c>
      <c r="D15" s="91">
        <v>664</v>
      </c>
      <c r="E15" s="88">
        <v>0</v>
      </c>
      <c r="F15" s="91">
        <v>-11</v>
      </c>
      <c r="G15" s="88">
        <f t="shared" si="0"/>
        <v>608862.75</v>
      </c>
      <c r="H15" s="89">
        <f t="shared" si="1"/>
        <v>653</v>
      </c>
    </row>
    <row r="16" spans="1:9" x14ac:dyDescent="0.2">
      <c r="A16" s="90"/>
      <c r="B16" s="86" t="s">
        <v>178</v>
      </c>
      <c r="C16" s="87">
        <v>608862.75</v>
      </c>
      <c r="D16" s="91">
        <v>664</v>
      </c>
      <c r="E16" s="88">
        <v>0</v>
      </c>
      <c r="F16" s="91">
        <v>-10</v>
      </c>
      <c r="G16" s="88">
        <f t="shared" si="0"/>
        <v>608862.75</v>
      </c>
      <c r="H16" s="89">
        <f t="shared" si="1"/>
        <v>654</v>
      </c>
    </row>
    <row r="17" spans="1:8" x14ac:dyDescent="0.2">
      <c r="A17" s="90"/>
      <c r="B17" s="86" t="s">
        <v>179</v>
      </c>
      <c r="C17" s="87">
        <v>395210.61</v>
      </c>
      <c r="D17" s="91">
        <v>431</v>
      </c>
      <c r="E17" s="88">
        <v>0</v>
      </c>
      <c r="F17" s="91">
        <v>-6</v>
      </c>
      <c r="G17" s="88">
        <f t="shared" si="0"/>
        <v>395210.61</v>
      </c>
      <c r="H17" s="89">
        <f t="shared" si="1"/>
        <v>425</v>
      </c>
    </row>
    <row r="18" spans="1:8" x14ac:dyDescent="0.2">
      <c r="A18" s="194" t="s">
        <v>183</v>
      </c>
      <c r="B18" s="194"/>
      <c r="C18" s="84">
        <v>7162390.0000000009</v>
      </c>
      <c r="D18" s="85">
        <v>7811</v>
      </c>
      <c r="E18" s="84">
        <v>0</v>
      </c>
      <c r="F18" s="85">
        <v>-124.12400000000002</v>
      </c>
      <c r="G18" s="84">
        <f>C18</f>
        <v>7162390</v>
      </c>
      <c r="H18" s="85">
        <f>D18+F18</f>
        <v>7687</v>
      </c>
    </row>
  </sheetData>
  <mergeCells count="8">
    <mergeCell ref="A18:B1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3"/>
  <sheetViews>
    <sheetView view="pageBreakPreview" zoomScale="150" zoomScaleNormal="100" zoomScaleSheetLayoutView="150" workbookViewId="0">
      <pane xSplit="2" ySplit="4" topLeftCell="E5" activePane="bottomRight" state="frozen"/>
      <selection pane="topRight" activeCell="C1" sqref="C1"/>
      <selection pane="bottomLeft" activeCell="A5" sqref="A5"/>
      <selection pane="bottomRight" activeCell="L424" sqref="L424"/>
    </sheetView>
  </sheetViews>
  <sheetFormatPr defaultColWidth="9.42578125" defaultRowHeight="11.25" outlineLevelRow="2" x14ac:dyDescent="0.2"/>
  <cols>
    <col min="1" max="1" width="9.42578125" style="35"/>
    <col min="2" max="2" width="19.140625" style="35" customWidth="1"/>
    <col min="3" max="3" width="12.5703125" style="35" customWidth="1"/>
    <col min="4" max="4" width="9.42578125" style="35" customWidth="1"/>
    <col min="5" max="5" width="13.42578125" style="36" customWidth="1"/>
    <col min="6" max="6" width="9.42578125" style="100" customWidth="1"/>
    <col min="7" max="7" width="13.85546875" style="36" customWidth="1"/>
    <col min="8" max="8" width="9.42578125" style="35" customWidth="1"/>
    <col min="9" max="16384" width="9.42578125" style="6"/>
  </cols>
  <sheetData>
    <row r="1" spans="1:9" s="18" customFormat="1" ht="39.75" customHeight="1" x14ac:dyDescent="0.25">
      <c r="A1" s="23"/>
      <c r="E1" s="24"/>
      <c r="F1" s="199" t="s">
        <v>232</v>
      </c>
      <c r="G1" s="199"/>
      <c r="H1" s="199"/>
    </row>
    <row r="2" spans="1:9" ht="40.5" customHeight="1" x14ac:dyDescent="0.2">
      <c r="A2" s="196" t="s">
        <v>234</v>
      </c>
      <c r="B2" s="196"/>
      <c r="C2" s="196"/>
      <c r="D2" s="196"/>
      <c r="E2" s="196"/>
      <c r="F2" s="196"/>
      <c r="G2" s="196"/>
      <c r="H2" s="196"/>
      <c r="I2" s="8"/>
    </row>
    <row r="3" spans="1:9" s="18" customFormat="1" ht="40.5" customHeight="1" x14ac:dyDescent="0.25">
      <c r="A3" s="197" t="s">
        <v>184</v>
      </c>
      <c r="B3" s="183" t="s">
        <v>159</v>
      </c>
      <c r="C3" s="185" t="s">
        <v>186</v>
      </c>
      <c r="D3" s="186"/>
      <c r="E3" s="187" t="s">
        <v>160</v>
      </c>
      <c r="F3" s="188"/>
      <c r="G3" s="189" t="s">
        <v>161</v>
      </c>
      <c r="H3" s="190"/>
    </row>
    <row r="4" spans="1:9" s="22" customFormat="1" ht="16.5" customHeight="1" x14ac:dyDescent="0.25">
      <c r="A4" s="197"/>
      <c r="B4" s="183"/>
      <c r="C4" s="19" t="s">
        <v>185</v>
      </c>
      <c r="D4" s="20" t="s">
        <v>162</v>
      </c>
      <c r="E4" s="19" t="s">
        <v>185</v>
      </c>
      <c r="F4" s="21" t="s">
        <v>162</v>
      </c>
      <c r="G4" s="19" t="s">
        <v>185</v>
      </c>
      <c r="H4" s="21" t="s">
        <v>162</v>
      </c>
    </row>
    <row r="5" spans="1:9" x14ac:dyDescent="0.2">
      <c r="A5" s="78" t="s">
        <v>180</v>
      </c>
      <c r="B5" s="78" t="s">
        <v>73</v>
      </c>
      <c r="C5" s="25">
        <v>6666125</v>
      </c>
      <c r="D5" s="26">
        <v>9246</v>
      </c>
      <c r="E5" s="25">
        <v>-962895</v>
      </c>
      <c r="F5" s="34">
        <v>-1336</v>
      </c>
      <c r="G5" s="25">
        <v>5703230</v>
      </c>
      <c r="H5" s="26">
        <v>7910</v>
      </c>
    </row>
    <row r="6" spans="1:9" outlineLevel="2" x14ac:dyDescent="0.2">
      <c r="A6" s="27"/>
      <c r="B6" s="28" t="s">
        <v>168</v>
      </c>
      <c r="C6" s="29">
        <v>346788.46</v>
      </c>
      <c r="D6" s="33">
        <v>481</v>
      </c>
      <c r="E6" s="29">
        <v>0</v>
      </c>
      <c r="F6" s="33">
        <v>0</v>
      </c>
      <c r="G6" s="29">
        <v>346788.46</v>
      </c>
      <c r="H6" s="30">
        <v>481</v>
      </c>
    </row>
    <row r="7" spans="1:9" outlineLevel="2" x14ac:dyDescent="0.2">
      <c r="A7" s="27"/>
      <c r="B7" s="28" t="s">
        <v>169</v>
      </c>
      <c r="C7" s="29">
        <v>720252.96</v>
      </c>
      <c r="D7" s="33">
        <v>999</v>
      </c>
      <c r="E7" s="29">
        <v>-108544.52</v>
      </c>
      <c r="F7" s="33">
        <v>-150</v>
      </c>
      <c r="G7" s="29">
        <v>611708.43999999994</v>
      </c>
      <c r="H7" s="30">
        <v>849</v>
      </c>
    </row>
    <row r="8" spans="1:9" outlineLevel="2" x14ac:dyDescent="0.2">
      <c r="A8" s="27"/>
      <c r="B8" s="28" t="s">
        <v>170</v>
      </c>
      <c r="C8" s="29">
        <v>706554.46</v>
      </c>
      <c r="D8" s="33">
        <v>980</v>
      </c>
      <c r="E8" s="29">
        <v>-106618.73</v>
      </c>
      <c r="F8" s="33">
        <v>-148</v>
      </c>
      <c r="G8" s="29">
        <v>599935.73</v>
      </c>
      <c r="H8" s="30">
        <v>832</v>
      </c>
    </row>
    <row r="9" spans="1:9" outlineLevel="2" x14ac:dyDescent="0.2">
      <c r="A9" s="27"/>
      <c r="B9" s="28" t="s">
        <v>171</v>
      </c>
      <c r="C9" s="29">
        <v>733230.49</v>
      </c>
      <c r="D9" s="30">
        <v>1017</v>
      </c>
      <c r="E9" s="29">
        <v>-110470.31</v>
      </c>
      <c r="F9" s="33">
        <v>-153</v>
      </c>
      <c r="G9" s="29">
        <v>622760.18000000005</v>
      </c>
      <c r="H9" s="30">
        <v>864</v>
      </c>
    </row>
    <row r="10" spans="1:9" outlineLevel="2" x14ac:dyDescent="0.2">
      <c r="A10" s="27"/>
      <c r="B10" s="28" t="s">
        <v>172</v>
      </c>
      <c r="C10" s="29">
        <v>552987.01</v>
      </c>
      <c r="D10" s="33">
        <v>767</v>
      </c>
      <c r="E10" s="29">
        <v>-84472.15</v>
      </c>
      <c r="F10" s="33">
        <v>-117</v>
      </c>
      <c r="G10" s="29">
        <v>468514.86</v>
      </c>
      <c r="H10" s="30">
        <v>650</v>
      </c>
    </row>
    <row r="11" spans="1:9" outlineLevel="2" x14ac:dyDescent="0.2">
      <c r="A11" s="27"/>
      <c r="B11" s="28" t="s">
        <v>173</v>
      </c>
      <c r="C11" s="29">
        <v>513333.44</v>
      </c>
      <c r="D11" s="33">
        <v>712</v>
      </c>
      <c r="E11" s="29">
        <v>-78694.78</v>
      </c>
      <c r="F11" s="33">
        <v>-109</v>
      </c>
      <c r="G11" s="29">
        <v>434638.66</v>
      </c>
      <c r="H11" s="30">
        <v>603</v>
      </c>
    </row>
    <row r="12" spans="1:9" outlineLevel="2" x14ac:dyDescent="0.2">
      <c r="A12" s="27"/>
      <c r="B12" s="28" t="s">
        <v>174</v>
      </c>
      <c r="C12" s="29">
        <v>513333.44</v>
      </c>
      <c r="D12" s="33">
        <v>712</v>
      </c>
      <c r="E12" s="29">
        <v>-78694.78</v>
      </c>
      <c r="F12" s="33">
        <v>-109</v>
      </c>
      <c r="G12" s="29">
        <v>434638.66</v>
      </c>
      <c r="H12" s="30">
        <v>603</v>
      </c>
    </row>
    <row r="13" spans="1:9" ht="12" customHeight="1" outlineLevel="2" x14ac:dyDescent="0.2">
      <c r="A13" s="27"/>
      <c r="B13" s="28" t="s">
        <v>175</v>
      </c>
      <c r="C13" s="29">
        <v>513333.44</v>
      </c>
      <c r="D13" s="33">
        <v>712</v>
      </c>
      <c r="E13" s="29">
        <v>-78694.78</v>
      </c>
      <c r="F13" s="33">
        <v>-109</v>
      </c>
      <c r="G13" s="29">
        <v>434638.66</v>
      </c>
      <c r="H13" s="30">
        <v>603</v>
      </c>
    </row>
    <row r="14" spans="1:9" outlineLevel="2" x14ac:dyDescent="0.2">
      <c r="A14" s="27"/>
      <c r="B14" s="28" t="s">
        <v>176</v>
      </c>
      <c r="C14" s="29">
        <v>566685.51</v>
      </c>
      <c r="D14" s="33">
        <v>786</v>
      </c>
      <c r="E14" s="29">
        <v>-86397.94</v>
      </c>
      <c r="F14" s="33">
        <v>-120</v>
      </c>
      <c r="G14" s="29">
        <v>480287.57</v>
      </c>
      <c r="H14" s="30">
        <v>666</v>
      </c>
    </row>
    <row r="15" spans="1:9" outlineLevel="2" x14ac:dyDescent="0.2">
      <c r="A15" s="27"/>
      <c r="B15" s="28" t="s">
        <v>177</v>
      </c>
      <c r="C15" s="29">
        <v>566685.51</v>
      </c>
      <c r="D15" s="33">
        <v>786</v>
      </c>
      <c r="E15" s="29">
        <v>-86397.94</v>
      </c>
      <c r="F15" s="33">
        <v>-120</v>
      </c>
      <c r="G15" s="29">
        <v>480287.57</v>
      </c>
      <c r="H15" s="30">
        <v>666</v>
      </c>
    </row>
    <row r="16" spans="1:9" outlineLevel="2" x14ac:dyDescent="0.2">
      <c r="A16" s="27"/>
      <c r="B16" s="28" t="s">
        <v>178</v>
      </c>
      <c r="C16" s="29">
        <v>566685.51</v>
      </c>
      <c r="D16" s="33">
        <v>786</v>
      </c>
      <c r="E16" s="29">
        <v>-86397.94</v>
      </c>
      <c r="F16" s="33">
        <v>-120</v>
      </c>
      <c r="G16" s="29">
        <v>480287.57</v>
      </c>
      <c r="H16" s="30">
        <v>666</v>
      </c>
    </row>
    <row r="17" spans="1:8" outlineLevel="2" x14ac:dyDescent="0.2">
      <c r="A17" s="27"/>
      <c r="B17" s="28" t="s">
        <v>179</v>
      </c>
      <c r="C17" s="29">
        <v>366254.77</v>
      </c>
      <c r="D17" s="33">
        <v>508</v>
      </c>
      <c r="E17" s="29">
        <v>-57511.13</v>
      </c>
      <c r="F17" s="33">
        <v>-81</v>
      </c>
      <c r="G17" s="29">
        <v>308743.64</v>
      </c>
      <c r="H17" s="30">
        <v>427</v>
      </c>
    </row>
    <row r="18" spans="1:8" x14ac:dyDescent="0.2">
      <c r="A18" s="78" t="s">
        <v>188</v>
      </c>
      <c r="B18" s="78" t="s">
        <v>74</v>
      </c>
      <c r="C18" s="25">
        <v>650713</v>
      </c>
      <c r="D18" s="34">
        <v>903</v>
      </c>
      <c r="E18" s="25">
        <v>-94235</v>
      </c>
      <c r="F18" s="34">
        <v>-131</v>
      </c>
      <c r="G18" s="25">
        <v>556478</v>
      </c>
      <c r="H18" s="26">
        <v>772</v>
      </c>
    </row>
    <row r="19" spans="1:8" outlineLevel="2" x14ac:dyDescent="0.2">
      <c r="A19" s="27"/>
      <c r="B19" s="28" t="s">
        <v>168</v>
      </c>
      <c r="C19" s="29">
        <v>33868.78</v>
      </c>
      <c r="D19" s="33">
        <v>47</v>
      </c>
      <c r="E19" s="29">
        <v>-4900.18</v>
      </c>
      <c r="F19" s="33">
        <v>-8</v>
      </c>
      <c r="G19" s="29">
        <v>28968.6</v>
      </c>
      <c r="H19" s="30">
        <v>39</v>
      </c>
    </row>
    <row r="20" spans="1:8" outlineLevel="2" x14ac:dyDescent="0.2">
      <c r="A20" s="27"/>
      <c r="B20" s="28" t="s">
        <v>169</v>
      </c>
      <c r="C20" s="29">
        <v>70620.02</v>
      </c>
      <c r="D20" s="33">
        <v>98</v>
      </c>
      <c r="E20" s="29">
        <v>-10177.379999999999</v>
      </c>
      <c r="F20" s="33">
        <v>-14</v>
      </c>
      <c r="G20" s="29">
        <v>60442.64</v>
      </c>
      <c r="H20" s="30">
        <v>84</v>
      </c>
    </row>
    <row r="21" spans="1:8" outlineLevel="2" x14ac:dyDescent="0.2">
      <c r="A21" s="27"/>
      <c r="B21" s="28" t="s">
        <v>170</v>
      </c>
      <c r="C21" s="29">
        <v>69178.789999999994</v>
      </c>
      <c r="D21" s="33">
        <v>96</v>
      </c>
      <c r="E21" s="29">
        <v>-9988.91</v>
      </c>
      <c r="F21" s="33">
        <v>-14</v>
      </c>
      <c r="G21" s="29">
        <v>59189.88</v>
      </c>
      <c r="H21" s="30">
        <v>82</v>
      </c>
    </row>
    <row r="22" spans="1:8" outlineLevel="2" x14ac:dyDescent="0.2">
      <c r="A22" s="27"/>
      <c r="B22" s="28" t="s">
        <v>171</v>
      </c>
      <c r="C22" s="29">
        <v>71340.63</v>
      </c>
      <c r="D22" s="33">
        <v>99</v>
      </c>
      <c r="E22" s="29">
        <v>-10365.85</v>
      </c>
      <c r="F22" s="33">
        <v>-14</v>
      </c>
      <c r="G22" s="29">
        <v>60974.78</v>
      </c>
      <c r="H22" s="30">
        <v>85</v>
      </c>
    </row>
    <row r="23" spans="1:8" outlineLevel="2" x14ac:dyDescent="0.2">
      <c r="A23" s="27"/>
      <c r="B23" s="28" t="s">
        <v>172</v>
      </c>
      <c r="C23" s="29">
        <v>54045.93</v>
      </c>
      <c r="D23" s="33">
        <v>75</v>
      </c>
      <c r="E23" s="29">
        <v>-7821.51</v>
      </c>
      <c r="F23" s="33">
        <v>-11</v>
      </c>
      <c r="G23" s="29">
        <v>46224.42</v>
      </c>
      <c r="H23" s="30">
        <v>64</v>
      </c>
    </row>
    <row r="24" spans="1:8" outlineLevel="2" x14ac:dyDescent="0.2">
      <c r="A24" s="27"/>
      <c r="B24" s="28" t="s">
        <v>173</v>
      </c>
      <c r="C24" s="29">
        <v>50442.87</v>
      </c>
      <c r="D24" s="33">
        <v>70</v>
      </c>
      <c r="E24" s="29">
        <v>-7256.1</v>
      </c>
      <c r="F24" s="33">
        <v>-10</v>
      </c>
      <c r="G24" s="29">
        <v>43186.77</v>
      </c>
      <c r="H24" s="30">
        <v>60</v>
      </c>
    </row>
    <row r="25" spans="1:8" outlineLevel="2" x14ac:dyDescent="0.2">
      <c r="A25" s="27"/>
      <c r="B25" s="28" t="s">
        <v>174</v>
      </c>
      <c r="C25" s="29">
        <v>50442.87</v>
      </c>
      <c r="D25" s="33">
        <v>70</v>
      </c>
      <c r="E25" s="29">
        <v>-7256.1</v>
      </c>
      <c r="F25" s="33">
        <v>-10</v>
      </c>
      <c r="G25" s="29">
        <v>43186.77</v>
      </c>
      <c r="H25" s="30">
        <v>60</v>
      </c>
    </row>
    <row r="26" spans="1:8" outlineLevel="2" x14ac:dyDescent="0.2">
      <c r="A26" s="27"/>
      <c r="B26" s="28" t="s">
        <v>175</v>
      </c>
      <c r="C26" s="29">
        <v>50442.87</v>
      </c>
      <c r="D26" s="33">
        <v>70</v>
      </c>
      <c r="E26" s="29">
        <v>-7256.1</v>
      </c>
      <c r="F26" s="33">
        <v>-10</v>
      </c>
      <c r="G26" s="29">
        <v>43186.77</v>
      </c>
      <c r="H26" s="30">
        <v>60</v>
      </c>
    </row>
    <row r="27" spans="1:8" outlineLevel="2" x14ac:dyDescent="0.2">
      <c r="A27" s="27"/>
      <c r="B27" s="28" t="s">
        <v>176</v>
      </c>
      <c r="C27" s="29">
        <v>55487.16</v>
      </c>
      <c r="D27" s="33">
        <v>77</v>
      </c>
      <c r="E27" s="29">
        <v>-8009.98</v>
      </c>
      <c r="F27" s="33">
        <v>-11</v>
      </c>
      <c r="G27" s="29">
        <v>47477.18</v>
      </c>
      <c r="H27" s="30">
        <v>66</v>
      </c>
    </row>
    <row r="28" spans="1:8" outlineLevel="2" x14ac:dyDescent="0.2">
      <c r="A28" s="27"/>
      <c r="B28" s="28" t="s">
        <v>177</v>
      </c>
      <c r="C28" s="29">
        <v>55487.16</v>
      </c>
      <c r="D28" s="33">
        <v>77</v>
      </c>
      <c r="E28" s="29">
        <v>-8009.98</v>
      </c>
      <c r="F28" s="33">
        <v>-11</v>
      </c>
      <c r="G28" s="29">
        <v>47477.18</v>
      </c>
      <c r="H28" s="30">
        <v>66</v>
      </c>
    </row>
    <row r="29" spans="1:8" outlineLevel="2" x14ac:dyDescent="0.2">
      <c r="A29" s="27"/>
      <c r="B29" s="28" t="s">
        <v>178</v>
      </c>
      <c r="C29" s="29">
        <v>55487.16</v>
      </c>
      <c r="D29" s="33">
        <v>77</v>
      </c>
      <c r="E29" s="29">
        <v>-8009.98</v>
      </c>
      <c r="F29" s="33">
        <v>-11</v>
      </c>
      <c r="G29" s="29">
        <v>47477.18</v>
      </c>
      <c r="H29" s="30">
        <v>66</v>
      </c>
    </row>
    <row r="30" spans="1:8" outlineLevel="2" x14ac:dyDescent="0.2">
      <c r="A30" s="27"/>
      <c r="B30" s="28" t="s">
        <v>179</v>
      </c>
      <c r="C30" s="29">
        <v>33868.76</v>
      </c>
      <c r="D30" s="33">
        <v>47</v>
      </c>
      <c r="E30" s="29">
        <v>-5182.93</v>
      </c>
      <c r="F30" s="33">
        <v>-7</v>
      </c>
      <c r="G30" s="29">
        <v>28685.83</v>
      </c>
      <c r="H30" s="30">
        <v>40</v>
      </c>
    </row>
    <row r="31" spans="1:8" ht="21" x14ac:dyDescent="0.2">
      <c r="A31" s="78" t="s">
        <v>189</v>
      </c>
      <c r="B31" s="78" t="s">
        <v>75</v>
      </c>
      <c r="C31" s="25">
        <v>209461</v>
      </c>
      <c r="D31" s="34">
        <v>290</v>
      </c>
      <c r="E31" s="25">
        <v>-32603</v>
      </c>
      <c r="F31" s="34">
        <v>-45</v>
      </c>
      <c r="G31" s="25">
        <v>176858</v>
      </c>
      <c r="H31" s="26">
        <v>245</v>
      </c>
    </row>
    <row r="32" spans="1:8" outlineLevel="2" x14ac:dyDescent="0.2">
      <c r="A32" s="27"/>
      <c r="B32" s="28" t="s">
        <v>168</v>
      </c>
      <c r="C32" s="29">
        <v>10834.19</v>
      </c>
      <c r="D32" s="33">
        <v>15</v>
      </c>
      <c r="E32" s="29">
        <v>-1695.34</v>
      </c>
      <c r="F32" s="33">
        <v>-2</v>
      </c>
      <c r="G32" s="29">
        <v>9138.85</v>
      </c>
      <c r="H32" s="30">
        <v>13</v>
      </c>
    </row>
    <row r="33" spans="1:8" outlineLevel="2" x14ac:dyDescent="0.2">
      <c r="A33" s="27"/>
      <c r="B33" s="28" t="s">
        <v>169</v>
      </c>
      <c r="C33" s="29">
        <v>22390.66</v>
      </c>
      <c r="D33" s="33">
        <v>31</v>
      </c>
      <c r="E33" s="29">
        <v>-3521.12</v>
      </c>
      <c r="F33" s="33">
        <v>-5</v>
      </c>
      <c r="G33" s="29">
        <v>18869.54</v>
      </c>
      <c r="H33" s="30">
        <v>26</v>
      </c>
    </row>
    <row r="34" spans="1:8" outlineLevel="2" x14ac:dyDescent="0.2">
      <c r="A34" s="27"/>
      <c r="B34" s="28" t="s">
        <v>170</v>
      </c>
      <c r="C34" s="29">
        <v>22390.66</v>
      </c>
      <c r="D34" s="33">
        <v>31</v>
      </c>
      <c r="E34" s="29">
        <v>-3455.92</v>
      </c>
      <c r="F34" s="33">
        <v>-5</v>
      </c>
      <c r="G34" s="29">
        <v>18934.740000000002</v>
      </c>
      <c r="H34" s="30">
        <v>26</v>
      </c>
    </row>
    <row r="35" spans="1:8" outlineLevel="2" x14ac:dyDescent="0.2">
      <c r="A35" s="27"/>
      <c r="B35" s="28" t="s">
        <v>171</v>
      </c>
      <c r="C35" s="29">
        <v>23112.94</v>
      </c>
      <c r="D35" s="33">
        <v>32</v>
      </c>
      <c r="E35" s="29">
        <v>-3586.33</v>
      </c>
      <c r="F35" s="33">
        <v>-5</v>
      </c>
      <c r="G35" s="29">
        <v>19526.61</v>
      </c>
      <c r="H35" s="30">
        <v>27</v>
      </c>
    </row>
    <row r="36" spans="1:8" outlineLevel="2" x14ac:dyDescent="0.2">
      <c r="A36" s="27"/>
      <c r="B36" s="28" t="s">
        <v>172</v>
      </c>
      <c r="C36" s="29">
        <v>17334.7</v>
      </c>
      <c r="D36" s="33">
        <v>24</v>
      </c>
      <c r="E36" s="29">
        <v>-2706.05</v>
      </c>
      <c r="F36" s="33">
        <v>-4</v>
      </c>
      <c r="G36" s="29">
        <v>14628.65</v>
      </c>
      <c r="H36" s="30">
        <v>20</v>
      </c>
    </row>
    <row r="37" spans="1:8" outlineLevel="2" x14ac:dyDescent="0.2">
      <c r="A37" s="27"/>
      <c r="B37" s="28" t="s">
        <v>173</v>
      </c>
      <c r="C37" s="29">
        <v>15890.14</v>
      </c>
      <c r="D37" s="33">
        <v>22</v>
      </c>
      <c r="E37" s="29">
        <v>-2510.4299999999998</v>
      </c>
      <c r="F37" s="33">
        <v>-3</v>
      </c>
      <c r="G37" s="29">
        <v>13379.71</v>
      </c>
      <c r="H37" s="30">
        <v>19</v>
      </c>
    </row>
    <row r="38" spans="1:8" outlineLevel="2" x14ac:dyDescent="0.2">
      <c r="A38" s="27"/>
      <c r="B38" s="28" t="s">
        <v>174</v>
      </c>
      <c r="C38" s="29">
        <v>15890.14</v>
      </c>
      <c r="D38" s="33">
        <v>22</v>
      </c>
      <c r="E38" s="29">
        <v>-2510.4299999999998</v>
      </c>
      <c r="F38" s="33">
        <v>-3</v>
      </c>
      <c r="G38" s="29">
        <v>13379.71</v>
      </c>
      <c r="H38" s="30">
        <v>19</v>
      </c>
    </row>
    <row r="39" spans="1:8" outlineLevel="2" x14ac:dyDescent="0.2">
      <c r="A39" s="27"/>
      <c r="B39" s="28" t="s">
        <v>175</v>
      </c>
      <c r="C39" s="29">
        <v>15890.14</v>
      </c>
      <c r="D39" s="33">
        <v>22</v>
      </c>
      <c r="E39" s="29">
        <v>-2510.4299999999998</v>
      </c>
      <c r="F39" s="33">
        <v>-3</v>
      </c>
      <c r="G39" s="29">
        <v>13379.71</v>
      </c>
      <c r="H39" s="30">
        <v>19</v>
      </c>
    </row>
    <row r="40" spans="1:8" outlineLevel="2" x14ac:dyDescent="0.2">
      <c r="A40" s="27"/>
      <c r="B40" s="28" t="s">
        <v>176</v>
      </c>
      <c r="C40" s="29">
        <v>18056.98</v>
      </c>
      <c r="D40" s="33">
        <v>25</v>
      </c>
      <c r="E40" s="29">
        <v>-2771.26</v>
      </c>
      <c r="F40" s="33">
        <v>-4</v>
      </c>
      <c r="G40" s="29">
        <v>15285.72</v>
      </c>
      <c r="H40" s="30">
        <v>21</v>
      </c>
    </row>
    <row r="41" spans="1:8" outlineLevel="2" x14ac:dyDescent="0.2">
      <c r="A41" s="27"/>
      <c r="B41" s="28" t="s">
        <v>177</v>
      </c>
      <c r="C41" s="29">
        <v>18056.98</v>
      </c>
      <c r="D41" s="33">
        <v>25</v>
      </c>
      <c r="E41" s="29">
        <v>-2771.26</v>
      </c>
      <c r="F41" s="33">
        <v>-4</v>
      </c>
      <c r="G41" s="29">
        <v>15285.72</v>
      </c>
      <c r="H41" s="30">
        <v>21</v>
      </c>
    </row>
    <row r="42" spans="1:8" outlineLevel="2" x14ac:dyDescent="0.2">
      <c r="A42" s="27"/>
      <c r="B42" s="28" t="s">
        <v>178</v>
      </c>
      <c r="C42" s="29">
        <v>18056.98</v>
      </c>
      <c r="D42" s="33">
        <v>25</v>
      </c>
      <c r="E42" s="29">
        <v>-2771.26</v>
      </c>
      <c r="F42" s="33">
        <v>-4</v>
      </c>
      <c r="G42" s="29">
        <v>15285.72</v>
      </c>
      <c r="H42" s="30">
        <v>21</v>
      </c>
    </row>
    <row r="43" spans="1:8" outlineLevel="2" x14ac:dyDescent="0.2">
      <c r="A43" s="27"/>
      <c r="B43" s="28" t="s">
        <v>179</v>
      </c>
      <c r="C43" s="29">
        <v>11556.49</v>
      </c>
      <c r="D43" s="33">
        <v>16</v>
      </c>
      <c r="E43" s="29">
        <v>-1793.17</v>
      </c>
      <c r="F43" s="33">
        <v>-3</v>
      </c>
      <c r="G43" s="29">
        <v>9763.32</v>
      </c>
      <c r="H43" s="30">
        <v>13</v>
      </c>
    </row>
    <row r="44" spans="1:8" ht="21" x14ac:dyDescent="0.2">
      <c r="A44" s="78" t="s">
        <v>181</v>
      </c>
      <c r="B44" s="78" t="s">
        <v>76</v>
      </c>
      <c r="C44" s="25">
        <v>12267975</v>
      </c>
      <c r="D44" s="26">
        <v>17017</v>
      </c>
      <c r="E44" s="25">
        <v>-1774835</v>
      </c>
      <c r="F44" s="34">
        <v>-2463</v>
      </c>
      <c r="G44" s="25">
        <v>10493140</v>
      </c>
      <c r="H44" s="26">
        <v>14554</v>
      </c>
    </row>
    <row r="45" spans="1:8" outlineLevel="2" x14ac:dyDescent="0.2">
      <c r="A45" s="27"/>
      <c r="B45" s="28" t="s">
        <v>168</v>
      </c>
      <c r="C45" s="29">
        <v>638018.32999999996</v>
      </c>
      <c r="D45" s="33">
        <v>885</v>
      </c>
      <c r="E45" s="29">
        <v>0</v>
      </c>
      <c r="F45" s="33">
        <v>0</v>
      </c>
      <c r="G45" s="29">
        <v>638018.32999999996</v>
      </c>
      <c r="H45" s="30">
        <v>885</v>
      </c>
    </row>
    <row r="46" spans="1:8" outlineLevel="2" x14ac:dyDescent="0.2">
      <c r="A46" s="27"/>
      <c r="B46" s="28" t="s">
        <v>169</v>
      </c>
      <c r="C46" s="29">
        <v>1325059.53</v>
      </c>
      <c r="D46" s="30">
        <v>1838</v>
      </c>
      <c r="E46" s="29">
        <v>-200072.31</v>
      </c>
      <c r="F46" s="33">
        <v>-277</v>
      </c>
      <c r="G46" s="29">
        <v>1124987.22</v>
      </c>
      <c r="H46" s="30">
        <v>1561</v>
      </c>
    </row>
    <row r="47" spans="1:8" outlineLevel="2" x14ac:dyDescent="0.2">
      <c r="A47" s="27"/>
      <c r="B47" s="28" t="s">
        <v>170</v>
      </c>
      <c r="C47" s="29">
        <v>1300548.0900000001</v>
      </c>
      <c r="D47" s="30">
        <v>1804</v>
      </c>
      <c r="E47" s="29">
        <v>-196522.64</v>
      </c>
      <c r="F47" s="33">
        <v>-272</v>
      </c>
      <c r="G47" s="29">
        <v>1104025.45</v>
      </c>
      <c r="H47" s="30">
        <v>1532</v>
      </c>
    </row>
    <row r="48" spans="1:8" outlineLevel="2" x14ac:dyDescent="0.2">
      <c r="A48" s="27"/>
      <c r="B48" s="28" t="s">
        <v>171</v>
      </c>
      <c r="C48" s="29">
        <v>1349570.97</v>
      </c>
      <c r="D48" s="30">
        <v>1872</v>
      </c>
      <c r="E48" s="29">
        <v>-203621.98</v>
      </c>
      <c r="F48" s="33">
        <v>-282</v>
      </c>
      <c r="G48" s="29">
        <v>1145948.99</v>
      </c>
      <c r="H48" s="30">
        <v>1590</v>
      </c>
    </row>
    <row r="49" spans="1:8" outlineLevel="2" x14ac:dyDescent="0.2">
      <c r="A49" s="27"/>
      <c r="B49" s="28" t="s">
        <v>172</v>
      </c>
      <c r="C49" s="29">
        <v>1017945.62</v>
      </c>
      <c r="D49" s="30">
        <v>1412</v>
      </c>
      <c r="E49" s="29">
        <v>-155701.44</v>
      </c>
      <c r="F49" s="33">
        <v>-215</v>
      </c>
      <c r="G49" s="29">
        <v>862244.18</v>
      </c>
      <c r="H49" s="30">
        <v>1197</v>
      </c>
    </row>
    <row r="50" spans="1:8" outlineLevel="2" x14ac:dyDescent="0.2">
      <c r="A50" s="27"/>
      <c r="B50" s="28" t="s">
        <v>173</v>
      </c>
      <c r="C50" s="29">
        <v>944411.31</v>
      </c>
      <c r="D50" s="30">
        <v>1310</v>
      </c>
      <c r="E50" s="29">
        <v>-145052.43</v>
      </c>
      <c r="F50" s="33">
        <v>-201</v>
      </c>
      <c r="G50" s="29">
        <v>799358.88</v>
      </c>
      <c r="H50" s="30">
        <v>1109</v>
      </c>
    </row>
    <row r="51" spans="1:8" outlineLevel="2" x14ac:dyDescent="0.2">
      <c r="A51" s="27"/>
      <c r="B51" s="28" t="s">
        <v>174</v>
      </c>
      <c r="C51" s="29">
        <v>944411.31</v>
      </c>
      <c r="D51" s="30">
        <v>1310</v>
      </c>
      <c r="E51" s="29">
        <v>-145052.43</v>
      </c>
      <c r="F51" s="33">
        <v>-201</v>
      </c>
      <c r="G51" s="29">
        <v>799358.88</v>
      </c>
      <c r="H51" s="30">
        <v>1109</v>
      </c>
    </row>
    <row r="52" spans="1:8" outlineLevel="2" x14ac:dyDescent="0.2">
      <c r="A52" s="27"/>
      <c r="B52" s="28" t="s">
        <v>175</v>
      </c>
      <c r="C52" s="29">
        <v>944411.31</v>
      </c>
      <c r="D52" s="30">
        <v>1310</v>
      </c>
      <c r="E52" s="29">
        <v>-145052.43</v>
      </c>
      <c r="F52" s="33">
        <v>-201</v>
      </c>
      <c r="G52" s="29">
        <v>799358.88</v>
      </c>
      <c r="H52" s="30">
        <v>1109</v>
      </c>
    </row>
    <row r="53" spans="1:8" outlineLevel="2" x14ac:dyDescent="0.2">
      <c r="A53" s="27"/>
      <c r="B53" s="28" t="s">
        <v>176</v>
      </c>
      <c r="C53" s="29">
        <v>1042457.06</v>
      </c>
      <c r="D53" s="30">
        <v>1446</v>
      </c>
      <c r="E53" s="29">
        <v>-159251.10999999999</v>
      </c>
      <c r="F53" s="33">
        <v>-220</v>
      </c>
      <c r="G53" s="29">
        <v>883205.95</v>
      </c>
      <c r="H53" s="30">
        <v>1226</v>
      </c>
    </row>
    <row r="54" spans="1:8" outlineLevel="2" x14ac:dyDescent="0.2">
      <c r="A54" s="27"/>
      <c r="B54" s="28" t="s">
        <v>177</v>
      </c>
      <c r="C54" s="29">
        <v>1042457.06</v>
      </c>
      <c r="D54" s="30">
        <v>1446</v>
      </c>
      <c r="E54" s="29">
        <v>-159251.10999999999</v>
      </c>
      <c r="F54" s="33">
        <v>-220</v>
      </c>
      <c r="G54" s="29">
        <v>883205.95</v>
      </c>
      <c r="H54" s="30">
        <v>1226</v>
      </c>
    </row>
    <row r="55" spans="1:8" outlineLevel="2" x14ac:dyDescent="0.2">
      <c r="A55" s="27"/>
      <c r="B55" s="28" t="s">
        <v>178</v>
      </c>
      <c r="C55" s="29">
        <v>1042457.06</v>
      </c>
      <c r="D55" s="30">
        <v>1446</v>
      </c>
      <c r="E55" s="29">
        <v>-159251.10999999999</v>
      </c>
      <c r="F55" s="33">
        <v>-220</v>
      </c>
      <c r="G55" s="29">
        <v>883205.95</v>
      </c>
      <c r="H55" s="30">
        <v>1226</v>
      </c>
    </row>
    <row r="56" spans="1:8" outlineLevel="2" x14ac:dyDescent="0.2">
      <c r="A56" s="27"/>
      <c r="B56" s="28" t="s">
        <v>179</v>
      </c>
      <c r="C56" s="29">
        <v>676227.35</v>
      </c>
      <c r="D56" s="33">
        <v>938</v>
      </c>
      <c r="E56" s="29">
        <v>-106006.01</v>
      </c>
      <c r="F56" s="33">
        <v>-154</v>
      </c>
      <c r="G56" s="29">
        <v>570221.34</v>
      </c>
      <c r="H56" s="30">
        <v>784</v>
      </c>
    </row>
    <row r="57" spans="1:8" ht="21" x14ac:dyDescent="0.2">
      <c r="A57" s="78" t="s">
        <v>182</v>
      </c>
      <c r="B57" s="78" t="s">
        <v>77</v>
      </c>
      <c r="C57" s="25">
        <v>11346615</v>
      </c>
      <c r="D57" s="26">
        <v>15739</v>
      </c>
      <c r="E57" s="25">
        <v>-1635939</v>
      </c>
      <c r="F57" s="34">
        <v>-2270</v>
      </c>
      <c r="G57" s="25">
        <v>9710676</v>
      </c>
      <c r="H57" s="26">
        <v>13469</v>
      </c>
    </row>
    <row r="58" spans="1:8" outlineLevel="2" x14ac:dyDescent="0.2">
      <c r="A58" s="27"/>
      <c r="B58" s="28" t="s">
        <v>168</v>
      </c>
      <c r="C58" s="29">
        <v>589715.42000000004</v>
      </c>
      <c r="D58" s="33">
        <v>818</v>
      </c>
      <c r="E58" s="29">
        <v>-85068.82</v>
      </c>
      <c r="F58" s="33">
        <v>-115</v>
      </c>
      <c r="G58" s="29">
        <v>504646.6</v>
      </c>
      <c r="H58" s="30">
        <v>703</v>
      </c>
    </row>
    <row r="59" spans="1:8" outlineLevel="2" x14ac:dyDescent="0.2">
      <c r="A59" s="27"/>
      <c r="B59" s="28" t="s">
        <v>169</v>
      </c>
      <c r="C59" s="29">
        <v>1225569.95</v>
      </c>
      <c r="D59" s="30">
        <v>1700</v>
      </c>
      <c r="E59" s="29">
        <v>-176681.41</v>
      </c>
      <c r="F59" s="33">
        <v>-245</v>
      </c>
      <c r="G59" s="29">
        <v>1048888.54</v>
      </c>
      <c r="H59" s="30">
        <v>1455</v>
      </c>
    </row>
    <row r="60" spans="1:8" outlineLevel="2" x14ac:dyDescent="0.2">
      <c r="A60" s="27"/>
      <c r="B60" s="28" t="s">
        <v>170</v>
      </c>
      <c r="C60" s="29">
        <v>1202500.3999999999</v>
      </c>
      <c r="D60" s="30">
        <v>1668</v>
      </c>
      <c r="E60" s="29">
        <v>-173409.53</v>
      </c>
      <c r="F60" s="33">
        <v>-241</v>
      </c>
      <c r="G60" s="29">
        <v>1029090.87</v>
      </c>
      <c r="H60" s="30">
        <v>1427</v>
      </c>
    </row>
    <row r="61" spans="1:8" outlineLevel="2" x14ac:dyDescent="0.2">
      <c r="A61" s="27"/>
      <c r="B61" s="28" t="s">
        <v>171</v>
      </c>
      <c r="C61" s="29">
        <v>1247918.58</v>
      </c>
      <c r="D61" s="30">
        <v>1731</v>
      </c>
      <c r="E61" s="29">
        <v>-179953.29</v>
      </c>
      <c r="F61" s="33">
        <v>-250</v>
      </c>
      <c r="G61" s="29">
        <v>1067965.29</v>
      </c>
      <c r="H61" s="30">
        <v>1481</v>
      </c>
    </row>
    <row r="62" spans="1:8" outlineLevel="2" x14ac:dyDescent="0.2">
      <c r="A62" s="27"/>
      <c r="B62" s="28" t="s">
        <v>172</v>
      </c>
      <c r="C62" s="29">
        <v>941526.09</v>
      </c>
      <c r="D62" s="30">
        <v>1306</v>
      </c>
      <c r="E62" s="29">
        <v>-135782.94</v>
      </c>
      <c r="F62" s="33">
        <v>-188</v>
      </c>
      <c r="G62" s="29">
        <v>805743.15</v>
      </c>
      <c r="H62" s="30">
        <v>1118</v>
      </c>
    </row>
    <row r="63" spans="1:8" outlineLevel="2" x14ac:dyDescent="0.2">
      <c r="A63" s="27"/>
      <c r="B63" s="28" t="s">
        <v>173</v>
      </c>
      <c r="C63" s="29">
        <v>873759.28</v>
      </c>
      <c r="D63" s="30">
        <v>1212</v>
      </c>
      <c r="E63" s="29">
        <v>-125967.3</v>
      </c>
      <c r="F63" s="33">
        <v>-175</v>
      </c>
      <c r="G63" s="29">
        <v>747791.98</v>
      </c>
      <c r="H63" s="30">
        <v>1037</v>
      </c>
    </row>
    <row r="64" spans="1:8" outlineLevel="2" x14ac:dyDescent="0.2">
      <c r="A64" s="27"/>
      <c r="B64" s="28" t="s">
        <v>174</v>
      </c>
      <c r="C64" s="29">
        <v>873759.28</v>
      </c>
      <c r="D64" s="30">
        <v>1212</v>
      </c>
      <c r="E64" s="29">
        <v>-125967.3</v>
      </c>
      <c r="F64" s="33">
        <v>-175</v>
      </c>
      <c r="G64" s="29">
        <v>747791.98</v>
      </c>
      <c r="H64" s="30">
        <v>1037</v>
      </c>
    </row>
    <row r="65" spans="1:8" outlineLevel="2" x14ac:dyDescent="0.2">
      <c r="A65" s="27"/>
      <c r="B65" s="28" t="s">
        <v>175</v>
      </c>
      <c r="C65" s="29">
        <v>873759.28</v>
      </c>
      <c r="D65" s="30">
        <v>1212</v>
      </c>
      <c r="E65" s="29">
        <v>-125967.3</v>
      </c>
      <c r="F65" s="33">
        <v>-175</v>
      </c>
      <c r="G65" s="29">
        <v>747791.98</v>
      </c>
      <c r="H65" s="30">
        <v>1037</v>
      </c>
    </row>
    <row r="66" spans="1:8" outlineLevel="2" x14ac:dyDescent="0.2">
      <c r="A66" s="27"/>
      <c r="B66" s="28" t="s">
        <v>176</v>
      </c>
      <c r="C66" s="29">
        <v>964595.65</v>
      </c>
      <c r="D66" s="30">
        <v>1338</v>
      </c>
      <c r="E66" s="29">
        <v>-139054.82</v>
      </c>
      <c r="F66" s="33">
        <v>-193</v>
      </c>
      <c r="G66" s="29">
        <v>825540.83</v>
      </c>
      <c r="H66" s="30">
        <v>1145</v>
      </c>
    </row>
    <row r="67" spans="1:8" outlineLevel="2" x14ac:dyDescent="0.2">
      <c r="A67" s="27"/>
      <c r="B67" s="28" t="s">
        <v>177</v>
      </c>
      <c r="C67" s="29">
        <v>964595.65</v>
      </c>
      <c r="D67" s="30">
        <v>1338</v>
      </c>
      <c r="E67" s="29">
        <v>-139054.82</v>
      </c>
      <c r="F67" s="33">
        <v>-193</v>
      </c>
      <c r="G67" s="29">
        <v>825540.83</v>
      </c>
      <c r="H67" s="30">
        <v>1145</v>
      </c>
    </row>
    <row r="68" spans="1:8" outlineLevel="2" x14ac:dyDescent="0.2">
      <c r="A68" s="27"/>
      <c r="B68" s="28" t="s">
        <v>178</v>
      </c>
      <c r="C68" s="29">
        <v>964595.65</v>
      </c>
      <c r="D68" s="30">
        <v>1338</v>
      </c>
      <c r="E68" s="29">
        <v>-139054.82</v>
      </c>
      <c r="F68" s="33">
        <v>-193</v>
      </c>
      <c r="G68" s="29">
        <v>825540.83</v>
      </c>
      <c r="H68" s="30">
        <v>1145</v>
      </c>
    </row>
    <row r="69" spans="1:8" outlineLevel="2" x14ac:dyDescent="0.2">
      <c r="A69" s="27"/>
      <c r="B69" s="28" t="s">
        <v>179</v>
      </c>
      <c r="C69" s="29">
        <v>624319.77</v>
      </c>
      <c r="D69" s="33">
        <v>866</v>
      </c>
      <c r="E69" s="29">
        <v>-89976.65</v>
      </c>
      <c r="F69" s="33">
        <v>-127</v>
      </c>
      <c r="G69" s="29">
        <v>534343.12</v>
      </c>
      <c r="H69" s="30">
        <v>739</v>
      </c>
    </row>
    <row r="70" spans="1:8" x14ac:dyDescent="0.2">
      <c r="A70" s="78" t="s">
        <v>190</v>
      </c>
      <c r="B70" s="78" t="s">
        <v>79</v>
      </c>
      <c r="C70" s="25">
        <v>10920547</v>
      </c>
      <c r="D70" s="26">
        <v>15147</v>
      </c>
      <c r="E70" s="25">
        <v>-1577432</v>
      </c>
      <c r="F70" s="34">
        <v>-2188</v>
      </c>
      <c r="G70" s="25">
        <v>9343115</v>
      </c>
      <c r="H70" s="26">
        <v>12959</v>
      </c>
    </row>
    <row r="71" spans="1:8" outlineLevel="2" x14ac:dyDescent="0.2">
      <c r="A71" s="27"/>
      <c r="B71" s="28" t="s">
        <v>168</v>
      </c>
      <c r="C71" s="29">
        <v>567868.43999999994</v>
      </c>
      <c r="D71" s="33">
        <v>788</v>
      </c>
      <c r="E71" s="29">
        <v>-82026.47</v>
      </c>
      <c r="F71" s="33">
        <v>-112</v>
      </c>
      <c r="G71" s="29">
        <v>485841.97</v>
      </c>
      <c r="H71" s="30">
        <v>676</v>
      </c>
    </row>
    <row r="72" spans="1:8" outlineLevel="2" x14ac:dyDescent="0.2">
      <c r="A72" s="27"/>
      <c r="B72" s="28" t="s">
        <v>169</v>
      </c>
      <c r="C72" s="29">
        <v>1179419.08</v>
      </c>
      <c r="D72" s="30">
        <v>1636</v>
      </c>
      <c r="E72" s="29">
        <v>-170362.66</v>
      </c>
      <c r="F72" s="33">
        <v>-236</v>
      </c>
      <c r="G72" s="29">
        <v>1009056.42</v>
      </c>
      <c r="H72" s="30">
        <v>1400</v>
      </c>
    </row>
    <row r="73" spans="1:8" outlineLevel="2" x14ac:dyDescent="0.2">
      <c r="A73" s="27"/>
      <c r="B73" s="28" t="s">
        <v>170</v>
      </c>
      <c r="C73" s="29">
        <v>1157577.98</v>
      </c>
      <c r="D73" s="30">
        <v>1606</v>
      </c>
      <c r="E73" s="29">
        <v>-167207.79</v>
      </c>
      <c r="F73" s="33">
        <v>-232</v>
      </c>
      <c r="G73" s="29">
        <v>990370.19</v>
      </c>
      <c r="H73" s="30">
        <v>1374</v>
      </c>
    </row>
    <row r="74" spans="1:8" outlineLevel="2" x14ac:dyDescent="0.2">
      <c r="A74" s="27"/>
      <c r="B74" s="28" t="s">
        <v>171</v>
      </c>
      <c r="C74" s="29">
        <v>1201260.17</v>
      </c>
      <c r="D74" s="30">
        <v>1666</v>
      </c>
      <c r="E74" s="29">
        <v>-173517.52</v>
      </c>
      <c r="F74" s="33">
        <v>-241</v>
      </c>
      <c r="G74" s="29">
        <v>1027742.65</v>
      </c>
      <c r="H74" s="30">
        <v>1425</v>
      </c>
    </row>
    <row r="75" spans="1:8" outlineLevel="2" x14ac:dyDescent="0.2">
      <c r="A75" s="27"/>
      <c r="B75" s="28" t="s">
        <v>172</v>
      </c>
      <c r="C75" s="29">
        <v>906405.4</v>
      </c>
      <c r="D75" s="30">
        <v>1257</v>
      </c>
      <c r="E75" s="29">
        <v>-130926.86</v>
      </c>
      <c r="F75" s="33">
        <v>-182</v>
      </c>
      <c r="G75" s="29">
        <v>775478.54</v>
      </c>
      <c r="H75" s="30">
        <v>1075</v>
      </c>
    </row>
    <row r="76" spans="1:8" outlineLevel="2" x14ac:dyDescent="0.2">
      <c r="A76" s="27"/>
      <c r="B76" s="28" t="s">
        <v>173</v>
      </c>
      <c r="C76" s="29">
        <v>840882.12</v>
      </c>
      <c r="D76" s="30">
        <v>1166</v>
      </c>
      <c r="E76" s="29">
        <v>-121462.26</v>
      </c>
      <c r="F76" s="33">
        <v>-168</v>
      </c>
      <c r="G76" s="29">
        <v>719419.86</v>
      </c>
      <c r="H76" s="30">
        <v>998</v>
      </c>
    </row>
    <row r="77" spans="1:8" outlineLevel="2" x14ac:dyDescent="0.2">
      <c r="A77" s="27"/>
      <c r="B77" s="28" t="s">
        <v>174</v>
      </c>
      <c r="C77" s="29">
        <v>840882.12</v>
      </c>
      <c r="D77" s="30">
        <v>1166</v>
      </c>
      <c r="E77" s="29">
        <v>-121462.26</v>
      </c>
      <c r="F77" s="33">
        <v>-168</v>
      </c>
      <c r="G77" s="29">
        <v>719419.86</v>
      </c>
      <c r="H77" s="30">
        <v>998</v>
      </c>
    </row>
    <row r="78" spans="1:8" outlineLevel="2" x14ac:dyDescent="0.2">
      <c r="A78" s="27"/>
      <c r="B78" s="28" t="s">
        <v>175</v>
      </c>
      <c r="C78" s="29">
        <v>840882.12</v>
      </c>
      <c r="D78" s="30">
        <v>1166</v>
      </c>
      <c r="E78" s="29">
        <v>-121462.26</v>
      </c>
      <c r="F78" s="33">
        <v>-168</v>
      </c>
      <c r="G78" s="29">
        <v>719419.86</v>
      </c>
      <c r="H78" s="30">
        <v>998</v>
      </c>
    </row>
    <row r="79" spans="1:8" outlineLevel="2" x14ac:dyDescent="0.2">
      <c r="A79" s="27"/>
      <c r="B79" s="28" t="s">
        <v>176</v>
      </c>
      <c r="C79" s="29">
        <v>928246.5</v>
      </c>
      <c r="D79" s="30">
        <v>1287</v>
      </c>
      <c r="E79" s="29">
        <v>-134081.72</v>
      </c>
      <c r="F79" s="33">
        <v>-186</v>
      </c>
      <c r="G79" s="29">
        <v>794164.78</v>
      </c>
      <c r="H79" s="30">
        <v>1101</v>
      </c>
    </row>
    <row r="80" spans="1:8" outlineLevel="2" x14ac:dyDescent="0.2">
      <c r="A80" s="27"/>
      <c r="B80" s="28" t="s">
        <v>177</v>
      </c>
      <c r="C80" s="29">
        <v>928246.5</v>
      </c>
      <c r="D80" s="30">
        <v>1287</v>
      </c>
      <c r="E80" s="29">
        <v>-134081.72</v>
      </c>
      <c r="F80" s="33">
        <v>-186</v>
      </c>
      <c r="G80" s="29">
        <v>794164.78</v>
      </c>
      <c r="H80" s="30">
        <v>1101</v>
      </c>
    </row>
    <row r="81" spans="1:8" outlineLevel="2" x14ac:dyDescent="0.2">
      <c r="A81" s="27"/>
      <c r="B81" s="28" t="s">
        <v>178</v>
      </c>
      <c r="C81" s="29">
        <v>928246.5</v>
      </c>
      <c r="D81" s="30">
        <v>1287</v>
      </c>
      <c r="E81" s="29">
        <v>-134081.72</v>
      </c>
      <c r="F81" s="33">
        <v>-186</v>
      </c>
      <c r="G81" s="29">
        <v>794164.78</v>
      </c>
      <c r="H81" s="30">
        <v>1101</v>
      </c>
    </row>
    <row r="82" spans="1:8" outlineLevel="2" x14ac:dyDescent="0.2">
      <c r="A82" s="27"/>
      <c r="B82" s="28" t="s">
        <v>179</v>
      </c>
      <c r="C82" s="29">
        <v>600630.06999999995</v>
      </c>
      <c r="D82" s="33">
        <v>835</v>
      </c>
      <c r="E82" s="29">
        <v>-86758.76</v>
      </c>
      <c r="F82" s="33">
        <v>-123</v>
      </c>
      <c r="G82" s="29">
        <v>513871.31</v>
      </c>
      <c r="H82" s="30">
        <v>712</v>
      </c>
    </row>
    <row r="83" spans="1:8" ht="21" x14ac:dyDescent="0.2">
      <c r="A83" s="78" t="s">
        <v>191</v>
      </c>
      <c r="B83" s="78" t="s">
        <v>81</v>
      </c>
      <c r="C83" s="25">
        <v>5401767</v>
      </c>
      <c r="D83" s="26">
        <v>7493</v>
      </c>
      <c r="E83" s="25">
        <v>-780230</v>
      </c>
      <c r="F83" s="34">
        <v>-1083</v>
      </c>
      <c r="G83" s="25">
        <v>4621537</v>
      </c>
      <c r="H83" s="26">
        <v>6410</v>
      </c>
    </row>
    <row r="84" spans="1:8" outlineLevel="2" x14ac:dyDescent="0.2">
      <c r="A84" s="27"/>
      <c r="B84" s="28" t="s">
        <v>168</v>
      </c>
      <c r="C84" s="29">
        <v>281154.28999999998</v>
      </c>
      <c r="D84" s="33">
        <v>390</v>
      </c>
      <c r="E84" s="29">
        <v>0</v>
      </c>
      <c r="F84" s="33">
        <v>0</v>
      </c>
      <c r="G84" s="29">
        <v>281154.28999999998</v>
      </c>
      <c r="H84" s="30">
        <v>390</v>
      </c>
    </row>
    <row r="85" spans="1:8" outlineLevel="2" x14ac:dyDescent="0.2">
      <c r="A85" s="27"/>
      <c r="B85" s="28" t="s">
        <v>169</v>
      </c>
      <c r="C85" s="29">
        <v>583214.93000000005</v>
      </c>
      <c r="D85" s="33">
        <v>809</v>
      </c>
      <c r="E85" s="29">
        <v>-87953.2</v>
      </c>
      <c r="F85" s="33">
        <v>-122</v>
      </c>
      <c r="G85" s="29">
        <v>495261.73</v>
      </c>
      <c r="H85" s="30">
        <v>687</v>
      </c>
    </row>
    <row r="86" spans="1:8" outlineLevel="2" x14ac:dyDescent="0.2">
      <c r="A86" s="27"/>
      <c r="B86" s="28" t="s">
        <v>170</v>
      </c>
      <c r="C86" s="29">
        <v>572401.31000000006</v>
      </c>
      <c r="D86" s="33">
        <v>794</v>
      </c>
      <c r="E86" s="29">
        <v>-86392.74</v>
      </c>
      <c r="F86" s="33">
        <v>-120</v>
      </c>
      <c r="G86" s="29">
        <v>486008.57</v>
      </c>
      <c r="H86" s="30">
        <v>674</v>
      </c>
    </row>
    <row r="87" spans="1:8" outlineLevel="2" x14ac:dyDescent="0.2">
      <c r="A87" s="27"/>
      <c r="B87" s="28" t="s">
        <v>171</v>
      </c>
      <c r="C87" s="29">
        <v>594028.56000000006</v>
      </c>
      <c r="D87" s="33">
        <v>824</v>
      </c>
      <c r="E87" s="29">
        <v>-89513.66</v>
      </c>
      <c r="F87" s="33">
        <v>-124</v>
      </c>
      <c r="G87" s="29">
        <v>504514.9</v>
      </c>
      <c r="H87" s="30">
        <v>700</v>
      </c>
    </row>
    <row r="88" spans="1:8" outlineLevel="2" x14ac:dyDescent="0.2">
      <c r="A88" s="27"/>
      <c r="B88" s="28" t="s">
        <v>172</v>
      </c>
      <c r="C88" s="29">
        <v>448405.05</v>
      </c>
      <c r="D88" s="33">
        <v>622</v>
      </c>
      <c r="E88" s="29">
        <v>-68447.45</v>
      </c>
      <c r="F88" s="33">
        <v>-95</v>
      </c>
      <c r="G88" s="29">
        <v>379957.6</v>
      </c>
      <c r="H88" s="30">
        <v>527</v>
      </c>
    </row>
    <row r="89" spans="1:8" outlineLevel="2" x14ac:dyDescent="0.2">
      <c r="A89" s="27"/>
      <c r="B89" s="28" t="s">
        <v>173</v>
      </c>
      <c r="C89" s="29">
        <v>415964.17</v>
      </c>
      <c r="D89" s="33">
        <v>577</v>
      </c>
      <c r="E89" s="29">
        <v>-63766.07</v>
      </c>
      <c r="F89" s="33">
        <v>-88</v>
      </c>
      <c r="G89" s="29">
        <v>352198.1</v>
      </c>
      <c r="H89" s="30">
        <v>489</v>
      </c>
    </row>
    <row r="90" spans="1:8" outlineLevel="2" x14ac:dyDescent="0.2">
      <c r="A90" s="27"/>
      <c r="B90" s="28" t="s">
        <v>174</v>
      </c>
      <c r="C90" s="29">
        <v>415964.17</v>
      </c>
      <c r="D90" s="33">
        <v>577</v>
      </c>
      <c r="E90" s="29">
        <v>-63766.07</v>
      </c>
      <c r="F90" s="33">
        <v>-88</v>
      </c>
      <c r="G90" s="29">
        <v>352198.1</v>
      </c>
      <c r="H90" s="30">
        <v>489</v>
      </c>
    </row>
    <row r="91" spans="1:8" outlineLevel="2" x14ac:dyDescent="0.2">
      <c r="A91" s="27"/>
      <c r="B91" s="28" t="s">
        <v>175</v>
      </c>
      <c r="C91" s="29">
        <v>415964.17</v>
      </c>
      <c r="D91" s="33">
        <v>577</v>
      </c>
      <c r="E91" s="29">
        <v>-63766.07</v>
      </c>
      <c r="F91" s="33">
        <v>-88</v>
      </c>
      <c r="G91" s="29">
        <v>352198.1</v>
      </c>
      <c r="H91" s="30">
        <v>489</v>
      </c>
    </row>
    <row r="92" spans="1:8" outlineLevel="2" x14ac:dyDescent="0.2">
      <c r="A92" s="27"/>
      <c r="B92" s="28" t="s">
        <v>176</v>
      </c>
      <c r="C92" s="29">
        <v>459218.68</v>
      </c>
      <c r="D92" s="33">
        <v>637</v>
      </c>
      <c r="E92" s="29">
        <v>-70007.91</v>
      </c>
      <c r="F92" s="33">
        <v>-97</v>
      </c>
      <c r="G92" s="29">
        <v>389210.77</v>
      </c>
      <c r="H92" s="30">
        <v>540</v>
      </c>
    </row>
    <row r="93" spans="1:8" outlineLevel="2" x14ac:dyDescent="0.2">
      <c r="A93" s="27"/>
      <c r="B93" s="28" t="s">
        <v>177</v>
      </c>
      <c r="C93" s="29">
        <v>459218.68</v>
      </c>
      <c r="D93" s="33">
        <v>637</v>
      </c>
      <c r="E93" s="29">
        <v>-70007.91</v>
      </c>
      <c r="F93" s="33">
        <v>-97</v>
      </c>
      <c r="G93" s="29">
        <v>389210.77</v>
      </c>
      <c r="H93" s="30">
        <v>540</v>
      </c>
    </row>
    <row r="94" spans="1:8" outlineLevel="2" x14ac:dyDescent="0.2">
      <c r="A94" s="27"/>
      <c r="B94" s="28" t="s">
        <v>178</v>
      </c>
      <c r="C94" s="29">
        <v>459218.68</v>
      </c>
      <c r="D94" s="33">
        <v>637</v>
      </c>
      <c r="E94" s="29">
        <v>-70007.91</v>
      </c>
      <c r="F94" s="33">
        <v>-97</v>
      </c>
      <c r="G94" s="29">
        <v>389210.77</v>
      </c>
      <c r="H94" s="30">
        <v>540</v>
      </c>
    </row>
    <row r="95" spans="1:8" outlineLevel="2" x14ac:dyDescent="0.2">
      <c r="A95" s="27"/>
      <c r="B95" s="28" t="s">
        <v>179</v>
      </c>
      <c r="C95" s="29">
        <v>297014.31</v>
      </c>
      <c r="D95" s="33">
        <v>412</v>
      </c>
      <c r="E95" s="29">
        <v>-46601.01</v>
      </c>
      <c r="F95" s="33">
        <v>-67</v>
      </c>
      <c r="G95" s="29">
        <v>250413.3</v>
      </c>
      <c r="H95" s="30">
        <v>345</v>
      </c>
    </row>
    <row r="96" spans="1:8" ht="21" x14ac:dyDescent="0.2">
      <c r="A96" s="78" t="s">
        <v>192</v>
      </c>
      <c r="B96" s="78" t="s">
        <v>83</v>
      </c>
      <c r="C96" s="25">
        <v>1548402</v>
      </c>
      <c r="D96" s="26">
        <v>2147</v>
      </c>
      <c r="E96" s="25">
        <v>-225538</v>
      </c>
      <c r="F96" s="34">
        <v>-312</v>
      </c>
      <c r="G96" s="25">
        <v>1322864</v>
      </c>
      <c r="H96" s="26">
        <v>1835</v>
      </c>
    </row>
    <row r="97" spans="1:8" outlineLevel="2" x14ac:dyDescent="0.2">
      <c r="A97" s="27"/>
      <c r="B97" s="28" t="s">
        <v>168</v>
      </c>
      <c r="C97" s="29">
        <v>80773.649999999994</v>
      </c>
      <c r="D97" s="33">
        <v>112</v>
      </c>
      <c r="E97" s="29">
        <v>-11727.97</v>
      </c>
      <c r="F97" s="33">
        <v>-15</v>
      </c>
      <c r="G97" s="29">
        <v>69045.679999999993</v>
      </c>
      <c r="H97" s="30">
        <v>97</v>
      </c>
    </row>
    <row r="98" spans="1:8" outlineLevel="2" x14ac:dyDescent="0.2">
      <c r="A98" s="27"/>
      <c r="B98" s="28" t="s">
        <v>169</v>
      </c>
      <c r="C98" s="29">
        <v>167316.84</v>
      </c>
      <c r="D98" s="33">
        <v>232</v>
      </c>
      <c r="E98" s="29">
        <v>-24358.1</v>
      </c>
      <c r="F98" s="33">
        <v>-34</v>
      </c>
      <c r="G98" s="29">
        <v>142958.74</v>
      </c>
      <c r="H98" s="30">
        <v>198</v>
      </c>
    </row>
    <row r="99" spans="1:8" outlineLevel="2" x14ac:dyDescent="0.2">
      <c r="A99" s="27"/>
      <c r="B99" s="28" t="s">
        <v>170</v>
      </c>
      <c r="C99" s="29">
        <v>164432.07</v>
      </c>
      <c r="D99" s="33">
        <v>228</v>
      </c>
      <c r="E99" s="29">
        <v>-23907.03</v>
      </c>
      <c r="F99" s="33">
        <v>-33</v>
      </c>
      <c r="G99" s="29">
        <v>140525.04</v>
      </c>
      <c r="H99" s="30">
        <v>195</v>
      </c>
    </row>
    <row r="100" spans="1:8" outlineLevel="2" x14ac:dyDescent="0.2">
      <c r="A100" s="27"/>
      <c r="B100" s="28" t="s">
        <v>171</v>
      </c>
      <c r="C100" s="29">
        <v>170201.62</v>
      </c>
      <c r="D100" s="33">
        <v>236</v>
      </c>
      <c r="E100" s="29">
        <v>-24809.18</v>
      </c>
      <c r="F100" s="33">
        <v>-34</v>
      </c>
      <c r="G100" s="29">
        <v>145392.44</v>
      </c>
      <c r="H100" s="30">
        <v>202</v>
      </c>
    </row>
    <row r="101" spans="1:8" outlineLevel="2" x14ac:dyDescent="0.2">
      <c r="A101" s="27"/>
      <c r="B101" s="28" t="s">
        <v>172</v>
      </c>
      <c r="C101" s="29">
        <v>128372.41</v>
      </c>
      <c r="D101" s="33">
        <v>178</v>
      </c>
      <c r="E101" s="29">
        <v>-18719.650000000001</v>
      </c>
      <c r="F101" s="33">
        <v>-26</v>
      </c>
      <c r="G101" s="29">
        <v>109652.76</v>
      </c>
      <c r="H101" s="30">
        <v>152</v>
      </c>
    </row>
    <row r="102" spans="1:8" outlineLevel="2" x14ac:dyDescent="0.2">
      <c r="A102" s="27"/>
      <c r="B102" s="28" t="s">
        <v>173</v>
      </c>
      <c r="C102" s="29">
        <v>118996.89</v>
      </c>
      <c r="D102" s="33">
        <v>165</v>
      </c>
      <c r="E102" s="29">
        <v>-17366.43</v>
      </c>
      <c r="F102" s="33">
        <v>-24</v>
      </c>
      <c r="G102" s="29">
        <v>101630.46</v>
      </c>
      <c r="H102" s="30">
        <v>141</v>
      </c>
    </row>
    <row r="103" spans="1:8" outlineLevel="2" x14ac:dyDescent="0.2">
      <c r="A103" s="27"/>
      <c r="B103" s="28" t="s">
        <v>174</v>
      </c>
      <c r="C103" s="29">
        <v>118996.89</v>
      </c>
      <c r="D103" s="33">
        <v>165</v>
      </c>
      <c r="E103" s="29">
        <v>-17366.43</v>
      </c>
      <c r="F103" s="33">
        <v>-24</v>
      </c>
      <c r="G103" s="29">
        <v>101630.46</v>
      </c>
      <c r="H103" s="30">
        <v>141</v>
      </c>
    </row>
    <row r="104" spans="1:8" outlineLevel="2" x14ac:dyDescent="0.2">
      <c r="A104" s="27"/>
      <c r="B104" s="28" t="s">
        <v>175</v>
      </c>
      <c r="C104" s="29">
        <v>118996.89</v>
      </c>
      <c r="D104" s="33">
        <v>165</v>
      </c>
      <c r="E104" s="29">
        <v>-17366.43</v>
      </c>
      <c r="F104" s="33">
        <v>-24</v>
      </c>
      <c r="G104" s="29">
        <v>101630.46</v>
      </c>
      <c r="H104" s="30">
        <v>141</v>
      </c>
    </row>
    <row r="105" spans="1:8" outlineLevel="2" x14ac:dyDescent="0.2">
      <c r="A105" s="27"/>
      <c r="B105" s="28" t="s">
        <v>176</v>
      </c>
      <c r="C105" s="29">
        <v>131257.18</v>
      </c>
      <c r="D105" s="33">
        <v>182</v>
      </c>
      <c r="E105" s="29">
        <v>-19170.73</v>
      </c>
      <c r="F105" s="33">
        <v>-27</v>
      </c>
      <c r="G105" s="29">
        <v>112086.45</v>
      </c>
      <c r="H105" s="30">
        <v>155</v>
      </c>
    </row>
    <row r="106" spans="1:8" outlineLevel="2" x14ac:dyDescent="0.2">
      <c r="A106" s="27"/>
      <c r="B106" s="28" t="s">
        <v>177</v>
      </c>
      <c r="C106" s="29">
        <v>131257.18</v>
      </c>
      <c r="D106" s="33">
        <v>182</v>
      </c>
      <c r="E106" s="29">
        <v>-19170.73</v>
      </c>
      <c r="F106" s="33">
        <v>-27</v>
      </c>
      <c r="G106" s="29">
        <v>112086.45</v>
      </c>
      <c r="H106" s="30">
        <v>155</v>
      </c>
    </row>
    <row r="107" spans="1:8" outlineLevel="2" x14ac:dyDescent="0.2">
      <c r="A107" s="27"/>
      <c r="B107" s="28" t="s">
        <v>178</v>
      </c>
      <c r="C107" s="29">
        <v>131257.18</v>
      </c>
      <c r="D107" s="33">
        <v>182</v>
      </c>
      <c r="E107" s="29">
        <v>-19170.73</v>
      </c>
      <c r="F107" s="33">
        <v>-27</v>
      </c>
      <c r="G107" s="29">
        <v>112086.45</v>
      </c>
      <c r="H107" s="30">
        <v>155</v>
      </c>
    </row>
    <row r="108" spans="1:8" outlineLevel="2" x14ac:dyDescent="0.2">
      <c r="A108" s="27"/>
      <c r="B108" s="28" t="s">
        <v>179</v>
      </c>
      <c r="C108" s="29">
        <v>86543.2</v>
      </c>
      <c r="D108" s="33">
        <v>120</v>
      </c>
      <c r="E108" s="29">
        <v>-12404.59</v>
      </c>
      <c r="F108" s="33">
        <v>-17</v>
      </c>
      <c r="G108" s="29">
        <v>74138.61</v>
      </c>
      <c r="H108" s="30">
        <v>103</v>
      </c>
    </row>
    <row r="109" spans="1:8" x14ac:dyDescent="0.2">
      <c r="A109" s="78" t="s">
        <v>193</v>
      </c>
      <c r="B109" s="78" t="s">
        <v>84</v>
      </c>
      <c r="C109" s="25">
        <v>6402624</v>
      </c>
      <c r="D109" s="26">
        <v>8880</v>
      </c>
      <c r="E109" s="25">
        <v>-925379</v>
      </c>
      <c r="F109" s="34">
        <v>-1283</v>
      </c>
      <c r="G109" s="25">
        <v>5477245</v>
      </c>
      <c r="H109" s="26">
        <v>7597</v>
      </c>
    </row>
    <row r="110" spans="1:8" outlineLevel="2" x14ac:dyDescent="0.2">
      <c r="A110" s="27"/>
      <c r="B110" s="28" t="s">
        <v>168</v>
      </c>
      <c r="C110" s="29">
        <v>333109.49</v>
      </c>
      <c r="D110" s="33">
        <v>462</v>
      </c>
      <c r="E110" s="29">
        <v>-48119.7</v>
      </c>
      <c r="F110" s="33">
        <v>-65</v>
      </c>
      <c r="G110" s="29">
        <v>284989.78999999998</v>
      </c>
      <c r="H110" s="30">
        <v>397</v>
      </c>
    </row>
    <row r="111" spans="1:8" outlineLevel="2" x14ac:dyDescent="0.2">
      <c r="A111" s="27"/>
      <c r="B111" s="28" t="s">
        <v>169</v>
      </c>
      <c r="C111" s="29">
        <v>691454.55</v>
      </c>
      <c r="D111" s="33">
        <v>959</v>
      </c>
      <c r="E111" s="29">
        <v>-99940.93</v>
      </c>
      <c r="F111" s="33">
        <v>-139</v>
      </c>
      <c r="G111" s="29">
        <v>591513.62</v>
      </c>
      <c r="H111" s="30">
        <v>820</v>
      </c>
    </row>
    <row r="112" spans="1:8" outlineLevel="2" x14ac:dyDescent="0.2">
      <c r="A112" s="27"/>
      <c r="B112" s="28" t="s">
        <v>170</v>
      </c>
      <c r="C112" s="29">
        <v>678476.26</v>
      </c>
      <c r="D112" s="33">
        <v>941</v>
      </c>
      <c r="E112" s="29">
        <v>-98090.17</v>
      </c>
      <c r="F112" s="33">
        <v>-136</v>
      </c>
      <c r="G112" s="29">
        <v>580386.09</v>
      </c>
      <c r="H112" s="30">
        <v>805</v>
      </c>
    </row>
    <row r="113" spans="1:8" outlineLevel="2" x14ac:dyDescent="0.2">
      <c r="A113" s="27"/>
      <c r="B113" s="28" t="s">
        <v>171</v>
      </c>
      <c r="C113" s="29">
        <v>704432.84</v>
      </c>
      <c r="D113" s="33">
        <v>977</v>
      </c>
      <c r="E113" s="29">
        <v>-101791.69</v>
      </c>
      <c r="F113" s="33">
        <v>-141</v>
      </c>
      <c r="G113" s="29">
        <v>602641.15</v>
      </c>
      <c r="H113" s="30">
        <v>836</v>
      </c>
    </row>
    <row r="114" spans="1:8" outlineLevel="2" x14ac:dyDescent="0.2">
      <c r="A114" s="27"/>
      <c r="B114" s="28" t="s">
        <v>172</v>
      </c>
      <c r="C114" s="29">
        <v>531388.94999999995</v>
      </c>
      <c r="D114" s="33">
        <v>737</v>
      </c>
      <c r="E114" s="29">
        <v>-76806.460000000006</v>
      </c>
      <c r="F114" s="33">
        <v>-106</v>
      </c>
      <c r="G114" s="29">
        <v>454582.49</v>
      </c>
      <c r="H114" s="30">
        <v>631</v>
      </c>
    </row>
    <row r="115" spans="1:8" outlineLevel="2" x14ac:dyDescent="0.2">
      <c r="A115" s="27"/>
      <c r="B115" s="28" t="s">
        <v>173</v>
      </c>
      <c r="C115" s="29">
        <v>493175.09</v>
      </c>
      <c r="D115" s="33">
        <v>684</v>
      </c>
      <c r="E115" s="29">
        <v>-71254.179999999993</v>
      </c>
      <c r="F115" s="33">
        <v>-99</v>
      </c>
      <c r="G115" s="29">
        <v>421920.91</v>
      </c>
      <c r="H115" s="30">
        <v>585</v>
      </c>
    </row>
    <row r="116" spans="1:8" outlineLevel="2" x14ac:dyDescent="0.2">
      <c r="A116" s="27"/>
      <c r="B116" s="28" t="s">
        <v>174</v>
      </c>
      <c r="C116" s="29">
        <v>493175.09</v>
      </c>
      <c r="D116" s="33">
        <v>684</v>
      </c>
      <c r="E116" s="29">
        <v>-71254.179999999993</v>
      </c>
      <c r="F116" s="33">
        <v>-99</v>
      </c>
      <c r="G116" s="29">
        <v>421920.91</v>
      </c>
      <c r="H116" s="30">
        <v>585</v>
      </c>
    </row>
    <row r="117" spans="1:8" outlineLevel="2" x14ac:dyDescent="0.2">
      <c r="A117" s="27"/>
      <c r="B117" s="28" t="s">
        <v>175</v>
      </c>
      <c r="C117" s="29">
        <v>493175.09</v>
      </c>
      <c r="D117" s="33">
        <v>684</v>
      </c>
      <c r="E117" s="29">
        <v>-71254.179999999993</v>
      </c>
      <c r="F117" s="33">
        <v>-99</v>
      </c>
      <c r="G117" s="29">
        <v>421920.91</v>
      </c>
      <c r="H117" s="30">
        <v>585</v>
      </c>
    </row>
    <row r="118" spans="1:8" outlineLevel="2" x14ac:dyDescent="0.2">
      <c r="A118" s="27"/>
      <c r="B118" s="28" t="s">
        <v>176</v>
      </c>
      <c r="C118" s="29">
        <v>544367.24</v>
      </c>
      <c r="D118" s="33">
        <v>755</v>
      </c>
      <c r="E118" s="29">
        <v>-78657.22</v>
      </c>
      <c r="F118" s="33">
        <v>-109</v>
      </c>
      <c r="G118" s="29">
        <v>465710.02</v>
      </c>
      <c r="H118" s="30">
        <v>646</v>
      </c>
    </row>
    <row r="119" spans="1:8" outlineLevel="2" x14ac:dyDescent="0.2">
      <c r="A119" s="27"/>
      <c r="B119" s="28" t="s">
        <v>177</v>
      </c>
      <c r="C119" s="29">
        <v>544367.24</v>
      </c>
      <c r="D119" s="33">
        <v>755</v>
      </c>
      <c r="E119" s="29">
        <v>-78657.22</v>
      </c>
      <c r="F119" s="33">
        <v>-109</v>
      </c>
      <c r="G119" s="29">
        <v>465710.02</v>
      </c>
      <c r="H119" s="30">
        <v>646</v>
      </c>
    </row>
    <row r="120" spans="1:8" outlineLevel="2" x14ac:dyDescent="0.2">
      <c r="A120" s="27"/>
      <c r="B120" s="28" t="s">
        <v>178</v>
      </c>
      <c r="C120" s="29">
        <v>544367.24</v>
      </c>
      <c r="D120" s="33">
        <v>755</v>
      </c>
      <c r="E120" s="29">
        <v>-78657.22</v>
      </c>
      <c r="F120" s="33">
        <v>-109</v>
      </c>
      <c r="G120" s="29">
        <v>465710.02</v>
      </c>
      <c r="H120" s="30">
        <v>646</v>
      </c>
    </row>
    <row r="121" spans="1:8" outlineLevel="2" x14ac:dyDescent="0.2">
      <c r="A121" s="27"/>
      <c r="B121" s="28" t="s">
        <v>179</v>
      </c>
      <c r="C121" s="29">
        <v>351134.92</v>
      </c>
      <c r="D121" s="33">
        <v>487</v>
      </c>
      <c r="E121" s="29">
        <v>-50895.85</v>
      </c>
      <c r="F121" s="33">
        <v>-72</v>
      </c>
      <c r="G121" s="29">
        <v>300239.07</v>
      </c>
      <c r="H121" s="30">
        <v>415</v>
      </c>
    </row>
    <row r="122" spans="1:8" ht="21" x14ac:dyDescent="0.2">
      <c r="A122" s="78" t="s">
        <v>194</v>
      </c>
      <c r="B122" s="78" t="s">
        <v>85</v>
      </c>
      <c r="C122" s="25">
        <v>3810937</v>
      </c>
      <c r="D122" s="26">
        <v>5286</v>
      </c>
      <c r="E122" s="25">
        <v>-551119</v>
      </c>
      <c r="F122" s="34">
        <v>-765</v>
      </c>
      <c r="G122" s="25">
        <v>3259818</v>
      </c>
      <c r="H122" s="26">
        <v>4521</v>
      </c>
    </row>
    <row r="123" spans="1:8" outlineLevel="2" x14ac:dyDescent="0.2">
      <c r="A123" s="27"/>
      <c r="B123" s="28" t="s">
        <v>168</v>
      </c>
      <c r="C123" s="29">
        <v>198261.01</v>
      </c>
      <c r="D123" s="33">
        <v>275</v>
      </c>
      <c r="E123" s="29">
        <v>-28658.18</v>
      </c>
      <c r="F123" s="33">
        <v>-39</v>
      </c>
      <c r="G123" s="29">
        <v>169602.83</v>
      </c>
      <c r="H123" s="30">
        <v>236</v>
      </c>
    </row>
    <row r="124" spans="1:8" outlineLevel="2" x14ac:dyDescent="0.2">
      <c r="A124" s="27"/>
      <c r="B124" s="28" t="s">
        <v>169</v>
      </c>
      <c r="C124" s="29">
        <v>411661.94</v>
      </c>
      <c r="D124" s="33">
        <v>571</v>
      </c>
      <c r="E124" s="29">
        <v>-59520.85</v>
      </c>
      <c r="F124" s="33">
        <v>-83</v>
      </c>
      <c r="G124" s="29">
        <v>352141.09</v>
      </c>
      <c r="H124" s="30">
        <v>488</v>
      </c>
    </row>
    <row r="125" spans="1:8" outlineLevel="2" x14ac:dyDescent="0.2">
      <c r="A125" s="27"/>
      <c r="B125" s="28" t="s">
        <v>170</v>
      </c>
      <c r="C125" s="29">
        <v>403731.5</v>
      </c>
      <c r="D125" s="33">
        <v>560</v>
      </c>
      <c r="E125" s="29">
        <v>-58418.61</v>
      </c>
      <c r="F125" s="33">
        <v>-81</v>
      </c>
      <c r="G125" s="29">
        <v>345312.89</v>
      </c>
      <c r="H125" s="30">
        <v>479</v>
      </c>
    </row>
    <row r="126" spans="1:8" outlineLevel="2" x14ac:dyDescent="0.2">
      <c r="A126" s="27"/>
      <c r="B126" s="28" t="s">
        <v>171</v>
      </c>
      <c r="C126" s="29">
        <v>418871.43</v>
      </c>
      <c r="D126" s="33">
        <v>581</v>
      </c>
      <c r="E126" s="29">
        <v>-60623.09</v>
      </c>
      <c r="F126" s="33">
        <v>-84</v>
      </c>
      <c r="G126" s="29">
        <v>358248.34</v>
      </c>
      <c r="H126" s="30">
        <v>497</v>
      </c>
    </row>
    <row r="127" spans="1:8" outlineLevel="2" x14ac:dyDescent="0.2">
      <c r="A127" s="27"/>
      <c r="B127" s="28" t="s">
        <v>172</v>
      </c>
      <c r="C127" s="29">
        <v>316496.65999999997</v>
      </c>
      <c r="D127" s="33">
        <v>439</v>
      </c>
      <c r="E127" s="29">
        <v>-45742.879999999997</v>
      </c>
      <c r="F127" s="33">
        <v>-63</v>
      </c>
      <c r="G127" s="29">
        <v>270753.78000000003</v>
      </c>
      <c r="H127" s="30">
        <v>376</v>
      </c>
    </row>
    <row r="128" spans="1:8" outlineLevel="2" x14ac:dyDescent="0.2">
      <c r="A128" s="27"/>
      <c r="B128" s="28" t="s">
        <v>173</v>
      </c>
      <c r="C128" s="29">
        <v>293426.28999999998</v>
      </c>
      <c r="D128" s="33">
        <v>407</v>
      </c>
      <c r="E128" s="29">
        <v>-42436.160000000003</v>
      </c>
      <c r="F128" s="33">
        <v>-59</v>
      </c>
      <c r="G128" s="29">
        <v>250990.13</v>
      </c>
      <c r="H128" s="30">
        <v>348</v>
      </c>
    </row>
    <row r="129" spans="1:8" outlineLevel="2" x14ac:dyDescent="0.2">
      <c r="A129" s="27"/>
      <c r="B129" s="28" t="s">
        <v>174</v>
      </c>
      <c r="C129" s="29">
        <v>293426.28999999998</v>
      </c>
      <c r="D129" s="33">
        <v>407</v>
      </c>
      <c r="E129" s="29">
        <v>-42436.160000000003</v>
      </c>
      <c r="F129" s="33">
        <v>-59</v>
      </c>
      <c r="G129" s="29">
        <v>250990.13</v>
      </c>
      <c r="H129" s="30">
        <v>348</v>
      </c>
    </row>
    <row r="130" spans="1:8" outlineLevel="2" x14ac:dyDescent="0.2">
      <c r="A130" s="27"/>
      <c r="B130" s="28" t="s">
        <v>175</v>
      </c>
      <c r="C130" s="29">
        <v>293426.28999999998</v>
      </c>
      <c r="D130" s="33">
        <v>407</v>
      </c>
      <c r="E130" s="29">
        <v>-42436.160000000003</v>
      </c>
      <c r="F130" s="33">
        <v>-59</v>
      </c>
      <c r="G130" s="29">
        <v>250990.13</v>
      </c>
      <c r="H130" s="30">
        <v>348</v>
      </c>
    </row>
    <row r="131" spans="1:8" outlineLevel="2" x14ac:dyDescent="0.2">
      <c r="A131" s="27"/>
      <c r="B131" s="28" t="s">
        <v>176</v>
      </c>
      <c r="C131" s="29">
        <v>323706.15000000002</v>
      </c>
      <c r="D131" s="33">
        <v>449</v>
      </c>
      <c r="E131" s="29">
        <v>-46845.120000000003</v>
      </c>
      <c r="F131" s="33">
        <v>-65</v>
      </c>
      <c r="G131" s="29">
        <v>276861.03000000003</v>
      </c>
      <c r="H131" s="30">
        <v>384</v>
      </c>
    </row>
    <row r="132" spans="1:8" outlineLevel="2" x14ac:dyDescent="0.2">
      <c r="A132" s="27"/>
      <c r="B132" s="28" t="s">
        <v>177</v>
      </c>
      <c r="C132" s="29">
        <v>323706.15000000002</v>
      </c>
      <c r="D132" s="33">
        <v>449</v>
      </c>
      <c r="E132" s="29">
        <v>-46845.120000000003</v>
      </c>
      <c r="F132" s="33">
        <v>-65</v>
      </c>
      <c r="G132" s="29">
        <v>276861.03000000003</v>
      </c>
      <c r="H132" s="30">
        <v>384</v>
      </c>
    </row>
    <row r="133" spans="1:8" outlineLevel="2" x14ac:dyDescent="0.2">
      <c r="A133" s="27"/>
      <c r="B133" s="28" t="s">
        <v>178</v>
      </c>
      <c r="C133" s="29">
        <v>323706.15000000002</v>
      </c>
      <c r="D133" s="33">
        <v>449</v>
      </c>
      <c r="E133" s="29">
        <v>-46845.120000000003</v>
      </c>
      <c r="F133" s="33">
        <v>-65</v>
      </c>
      <c r="G133" s="29">
        <v>276861.03000000003</v>
      </c>
      <c r="H133" s="30">
        <v>384</v>
      </c>
    </row>
    <row r="134" spans="1:8" outlineLevel="2" x14ac:dyDescent="0.2">
      <c r="A134" s="27"/>
      <c r="B134" s="28" t="s">
        <v>179</v>
      </c>
      <c r="C134" s="29">
        <v>210517.14</v>
      </c>
      <c r="D134" s="33">
        <v>292</v>
      </c>
      <c r="E134" s="29">
        <v>-30311.55</v>
      </c>
      <c r="F134" s="33">
        <v>-43</v>
      </c>
      <c r="G134" s="29">
        <v>180205.59</v>
      </c>
      <c r="H134" s="30">
        <v>249</v>
      </c>
    </row>
    <row r="135" spans="1:8" ht="21" x14ac:dyDescent="0.2">
      <c r="A135" s="78" t="s">
        <v>195</v>
      </c>
      <c r="B135" s="78" t="s">
        <v>86</v>
      </c>
      <c r="C135" s="25">
        <v>2820799</v>
      </c>
      <c r="D135" s="26">
        <v>3912</v>
      </c>
      <c r="E135" s="25">
        <v>-409543</v>
      </c>
      <c r="F135" s="34">
        <v>-567</v>
      </c>
      <c r="G135" s="25">
        <v>2411256</v>
      </c>
      <c r="H135" s="26">
        <v>3345</v>
      </c>
    </row>
    <row r="136" spans="1:8" outlineLevel="2" x14ac:dyDescent="0.2">
      <c r="A136" s="27"/>
      <c r="B136" s="28" t="s">
        <v>168</v>
      </c>
      <c r="C136" s="29">
        <v>146375.82</v>
      </c>
      <c r="D136" s="33">
        <v>203</v>
      </c>
      <c r="E136" s="29">
        <v>-21296.22</v>
      </c>
      <c r="F136" s="33">
        <v>-29</v>
      </c>
      <c r="G136" s="29">
        <v>125079.6</v>
      </c>
      <c r="H136" s="30">
        <v>174</v>
      </c>
    </row>
    <row r="137" spans="1:8" outlineLevel="2" x14ac:dyDescent="0.2">
      <c r="A137" s="27"/>
      <c r="B137" s="28" t="s">
        <v>169</v>
      </c>
      <c r="C137" s="29">
        <v>304288.64000000001</v>
      </c>
      <c r="D137" s="33">
        <v>422</v>
      </c>
      <c r="E137" s="29">
        <v>-44230.64</v>
      </c>
      <c r="F137" s="33">
        <v>-61</v>
      </c>
      <c r="G137" s="29">
        <v>260058</v>
      </c>
      <c r="H137" s="30">
        <v>361</v>
      </c>
    </row>
    <row r="138" spans="1:8" outlineLevel="2" x14ac:dyDescent="0.2">
      <c r="A138" s="27"/>
      <c r="B138" s="28" t="s">
        <v>170</v>
      </c>
      <c r="C138" s="29">
        <v>299241.2</v>
      </c>
      <c r="D138" s="33">
        <v>415</v>
      </c>
      <c r="E138" s="29">
        <v>-43411.56</v>
      </c>
      <c r="F138" s="33">
        <v>-60</v>
      </c>
      <c r="G138" s="29">
        <v>255829.64</v>
      </c>
      <c r="H138" s="30">
        <v>355</v>
      </c>
    </row>
    <row r="139" spans="1:8" outlineLevel="2" x14ac:dyDescent="0.2">
      <c r="A139" s="27"/>
      <c r="B139" s="28" t="s">
        <v>171</v>
      </c>
      <c r="C139" s="29">
        <v>310057.15000000002</v>
      </c>
      <c r="D139" s="33">
        <v>430</v>
      </c>
      <c r="E139" s="29">
        <v>-45049.73</v>
      </c>
      <c r="F139" s="33">
        <v>-62</v>
      </c>
      <c r="G139" s="29">
        <v>265007.42</v>
      </c>
      <c r="H139" s="30">
        <v>368</v>
      </c>
    </row>
    <row r="140" spans="1:8" outlineLevel="2" x14ac:dyDescent="0.2">
      <c r="A140" s="27"/>
      <c r="B140" s="28" t="s">
        <v>172</v>
      </c>
      <c r="C140" s="29">
        <v>234345.52</v>
      </c>
      <c r="D140" s="33">
        <v>325</v>
      </c>
      <c r="E140" s="29">
        <v>-33992.07</v>
      </c>
      <c r="F140" s="33">
        <v>-47</v>
      </c>
      <c r="G140" s="29">
        <v>200353.45</v>
      </c>
      <c r="H140" s="30">
        <v>278</v>
      </c>
    </row>
    <row r="141" spans="1:8" outlineLevel="2" x14ac:dyDescent="0.2">
      <c r="A141" s="27"/>
      <c r="B141" s="28" t="s">
        <v>173</v>
      </c>
      <c r="C141" s="29">
        <v>217040</v>
      </c>
      <c r="D141" s="33">
        <v>301</v>
      </c>
      <c r="E141" s="29">
        <v>-31534.81</v>
      </c>
      <c r="F141" s="33">
        <v>-44</v>
      </c>
      <c r="G141" s="29">
        <v>185505.19</v>
      </c>
      <c r="H141" s="30">
        <v>257</v>
      </c>
    </row>
    <row r="142" spans="1:8" outlineLevel="2" x14ac:dyDescent="0.2">
      <c r="A142" s="27"/>
      <c r="B142" s="28" t="s">
        <v>174</v>
      </c>
      <c r="C142" s="29">
        <v>217040</v>
      </c>
      <c r="D142" s="33">
        <v>301</v>
      </c>
      <c r="E142" s="29">
        <v>-31534.81</v>
      </c>
      <c r="F142" s="33">
        <v>-44</v>
      </c>
      <c r="G142" s="29">
        <v>185505.19</v>
      </c>
      <c r="H142" s="30">
        <v>257</v>
      </c>
    </row>
    <row r="143" spans="1:8" outlineLevel="2" x14ac:dyDescent="0.2">
      <c r="A143" s="27"/>
      <c r="B143" s="28" t="s">
        <v>175</v>
      </c>
      <c r="C143" s="29">
        <v>217040</v>
      </c>
      <c r="D143" s="33">
        <v>301</v>
      </c>
      <c r="E143" s="29">
        <v>-31534.81</v>
      </c>
      <c r="F143" s="33">
        <v>-44</v>
      </c>
      <c r="G143" s="29">
        <v>185505.19</v>
      </c>
      <c r="H143" s="30">
        <v>257</v>
      </c>
    </row>
    <row r="144" spans="1:8" outlineLevel="2" x14ac:dyDescent="0.2">
      <c r="A144" s="27"/>
      <c r="B144" s="28" t="s">
        <v>176</v>
      </c>
      <c r="C144" s="29">
        <v>240114.03</v>
      </c>
      <c r="D144" s="33">
        <v>333</v>
      </c>
      <c r="E144" s="29">
        <v>-34811.160000000003</v>
      </c>
      <c r="F144" s="33">
        <v>-48</v>
      </c>
      <c r="G144" s="29">
        <v>205302.87</v>
      </c>
      <c r="H144" s="30">
        <v>285</v>
      </c>
    </row>
    <row r="145" spans="1:8" outlineLevel="2" x14ac:dyDescent="0.2">
      <c r="A145" s="27"/>
      <c r="B145" s="28" t="s">
        <v>177</v>
      </c>
      <c r="C145" s="29">
        <v>240114.03</v>
      </c>
      <c r="D145" s="33">
        <v>333</v>
      </c>
      <c r="E145" s="29">
        <v>-34811.160000000003</v>
      </c>
      <c r="F145" s="33">
        <v>-48</v>
      </c>
      <c r="G145" s="29">
        <v>205302.87</v>
      </c>
      <c r="H145" s="30">
        <v>285</v>
      </c>
    </row>
    <row r="146" spans="1:8" outlineLevel="2" x14ac:dyDescent="0.2">
      <c r="A146" s="27"/>
      <c r="B146" s="28" t="s">
        <v>178</v>
      </c>
      <c r="C146" s="29">
        <v>240114.03</v>
      </c>
      <c r="D146" s="33">
        <v>333</v>
      </c>
      <c r="E146" s="29">
        <v>-34811.160000000003</v>
      </c>
      <c r="F146" s="33">
        <v>-48</v>
      </c>
      <c r="G146" s="29">
        <v>205302.87</v>
      </c>
      <c r="H146" s="30">
        <v>285</v>
      </c>
    </row>
    <row r="147" spans="1:8" outlineLevel="2" x14ac:dyDescent="0.2">
      <c r="A147" s="27"/>
      <c r="B147" s="28" t="s">
        <v>179</v>
      </c>
      <c r="C147" s="29">
        <v>155028.57999999999</v>
      </c>
      <c r="D147" s="33">
        <v>215</v>
      </c>
      <c r="E147" s="29">
        <v>-22524.87</v>
      </c>
      <c r="F147" s="33">
        <v>-32</v>
      </c>
      <c r="G147" s="29">
        <v>132503.71</v>
      </c>
      <c r="H147" s="30">
        <v>183</v>
      </c>
    </row>
    <row r="148" spans="1:8" x14ac:dyDescent="0.2">
      <c r="A148" s="78" t="s">
        <v>196</v>
      </c>
      <c r="B148" s="78" t="s">
        <v>87</v>
      </c>
      <c r="C148" s="25">
        <v>1130821</v>
      </c>
      <c r="D148" s="26">
        <v>1568</v>
      </c>
      <c r="E148" s="25">
        <v>-163460</v>
      </c>
      <c r="F148" s="34">
        <v>-226</v>
      </c>
      <c r="G148" s="25">
        <v>967361</v>
      </c>
      <c r="H148" s="26">
        <v>1342</v>
      </c>
    </row>
    <row r="149" spans="1:8" outlineLevel="2" x14ac:dyDescent="0.2">
      <c r="A149" s="27"/>
      <c r="B149" s="28" t="s">
        <v>168</v>
      </c>
      <c r="C149" s="29">
        <v>59137.32</v>
      </c>
      <c r="D149" s="33">
        <v>82</v>
      </c>
      <c r="E149" s="29">
        <v>-8499.92</v>
      </c>
      <c r="F149" s="33">
        <v>-13</v>
      </c>
      <c r="G149" s="29">
        <v>50637.4</v>
      </c>
      <c r="H149" s="30">
        <v>69</v>
      </c>
    </row>
    <row r="150" spans="1:8" outlineLevel="2" x14ac:dyDescent="0.2">
      <c r="A150" s="27"/>
      <c r="B150" s="28" t="s">
        <v>169</v>
      </c>
      <c r="C150" s="29">
        <v>121880.58</v>
      </c>
      <c r="D150" s="33">
        <v>169</v>
      </c>
      <c r="E150" s="29">
        <v>-17653.68</v>
      </c>
      <c r="F150" s="33">
        <v>-24</v>
      </c>
      <c r="G150" s="29">
        <v>104226.9</v>
      </c>
      <c r="H150" s="30">
        <v>145</v>
      </c>
    </row>
    <row r="151" spans="1:8" outlineLevel="2" x14ac:dyDescent="0.2">
      <c r="A151" s="27"/>
      <c r="B151" s="28" t="s">
        <v>170</v>
      </c>
      <c r="C151" s="29">
        <v>119717.02</v>
      </c>
      <c r="D151" s="33">
        <v>166</v>
      </c>
      <c r="E151" s="29">
        <v>-17326.759999999998</v>
      </c>
      <c r="F151" s="33">
        <v>-24</v>
      </c>
      <c r="G151" s="29">
        <v>102390.26</v>
      </c>
      <c r="H151" s="30">
        <v>142</v>
      </c>
    </row>
    <row r="152" spans="1:8" outlineLevel="2" x14ac:dyDescent="0.2">
      <c r="A152" s="27"/>
      <c r="B152" s="28" t="s">
        <v>171</v>
      </c>
      <c r="C152" s="29">
        <v>124044.14</v>
      </c>
      <c r="D152" s="33">
        <v>172</v>
      </c>
      <c r="E152" s="29">
        <v>-17980.599999999999</v>
      </c>
      <c r="F152" s="33">
        <v>-25</v>
      </c>
      <c r="G152" s="29">
        <v>106063.54</v>
      </c>
      <c r="H152" s="30">
        <v>147</v>
      </c>
    </row>
    <row r="153" spans="1:8" outlineLevel="2" x14ac:dyDescent="0.2">
      <c r="A153" s="27"/>
      <c r="B153" s="28" t="s">
        <v>172</v>
      </c>
      <c r="C153" s="29">
        <v>93754.29</v>
      </c>
      <c r="D153" s="33">
        <v>130</v>
      </c>
      <c r="E153" s="29">
        <v>-13567.18</v>
      </c>
      <c r="F153" s="33">
        <v>-19</v>
      </c>
      <c r="G153" s="29">
        <v>80187.11</v>
      </c>
      <c r="H153" s="30">
        <v>111</v>
      </c>
    </row>
    <row r="154" spans="1:8" outlineLevel="2" x14ac:dyDescent="0.2">
      <c r="A154" s="27"/>
      <c r="B154" s="28" t="s">
        <v>173</v>
      </c>
      <c r="C154" s="29">
        <v>87263.61</v>
      </c>
      <c r="D154" s="33">
        <v>121</v>
      </c>
      <c r="E154" s="29">
        <v>-12586.42</v>
      </c>
      <c r="F154" s="33">
        <v>-17</v>
      </c>
      <c r="G154" s="29">
        <v>74677.19</v>
      </c>
      <c r="H154" s="30">
        <v>104</v>
      </c>
    </row>
    <row r="155" spans="1:8" outlineLevel="2" x14ac:dyDescent="0.2">
      <c r="A155" s="27"/>
      <c r="B155" s="28" t="s">
        <v>174</v>
      </c>
      <c r="C155" s="29">
        <v>87263.61</v>
      </c>
      <c r="D155" s="33">
        <v>121</v>
      </c>
      <c r="E155" s="29">
        <v>-12586.42</v>
      </c>
      <c r="F155" s="33">
        <v>-17</v>
      </c>
      <c r="G155" s="29">
        <v>74677.19</v>
      </c>
      <c r="H155" s="30">
        <v>104</v>
      </c>
    </row>
    <row r="156" spans="1:8" outlineLevel="2" x14ac:dyDescent="0.2">
      <c r="A156" s="27"/>
      <c r="B156" s="28" t="s">
        <v>175</v>
      </c>
      <c r="C156" s="29">
        <v>87263.61</v>
      </c>
      <c r="D156" s="33">
        <v>121</v>
      </c>
      <c r="E156" s="29">
        <v>-12586.42</v>
      </c>
      <c r="F156" s="33">
        <v>-17</v>
      </c>
      <c r="G156" s="29">
        <v>74677.19</v>
      </c>
      <c r="H156" s="30">
        <v>104</v>
      </c>
    </row>
    <row r="157" spans="1:8" outlineLevel="2" x14ac:dyDescent="0.2">
      <c r="A157" s="27"/>
      <c r="B157" s="28" t="s">
        <v>176</v>
      </c>
      <c r="C157" s="29">
        <v>95917.85</v>
      </c>
      <c r="D157" s="33">
        <v>133</v>
      </c>
      <c r="E157" s="29">
        <v>-13894.1</v>
      </c>
      <c r="F157" s="33">
        <v>-19</v>
      </c>
      <c r="G157" s="29">
        <v>82023.75</v>
      </c>
      <c r="H157" s="30">
        <v>114</v>
      </c>
    </row>
    <row r="158" spans="1:8" outlineLevel="2" x14ac:dyDescent="0.2">
      <c r="A158" s="27"/>
      <c r="B158" s="28" t="s">
        <v>177</v>
      </c>
      <c r="C158" s="29">
        <v>95917.85</v>
      </c>
      <c r="D158" s="33">
        <v>133</v>
      </c>
      <c r="E158" s="29">
        <v>-13894.1</v>
      </c>
      <c r="F158" s="33">
        <v>-19</v>
      </c>
      <c r="G158" s="29">
        <v>82023.75</v>
      </c>
      <c r="H158" s="30">
        <v>114</v>
      </c>
    </row>
    <row r="159" spans="1:8" outlineLevel="2" x14ac:dyDescent="0.2">
      <c r="A159" s="27"/>
      <c r="B159" s="28" t="s">
        <v>178</v>
      </c>
      <c r="C159" s="29">
        <v>95917.85</v>
      </c>
      <c r="D159" s="33">
        <v>133</v>
      </c>
      <c r="E159" s="29">
        <v>-13894.1</v>
      </c>
      <c r="F159" s="33">
        <v>-19</v>
      </c>
      <c r="G159" s="29">
        <v>82023.75</v>
      </c>
      <c r="H159" s="30">
        <v>114</v>
      </c>
    </row>
    <row r="160" spans="1:8" outlineLevel="2" x14ac:dyDescent="0.2">
      <c r="A160" s="27"/>
      <c r="B160" s="28" t="s">
        <v>179</v>
      </c>
      <c r="C160" s="29">
        <v>62743.27</v>
      </c>
      <c r="D160" s="33">
        <v>87</v>
      </c>
      <c r="E160" s="29">
        <v>-8990.2999999999993</v>
      </c>
      <c r="F160" s="33">
        <v>-13</v>
      </c>
      <c r="G160" s="29">
        <v>53752.97</v>
      </c>
      <c r="H160" s="30">
        <v>74</v>
      </c>
    </row>
    <row r="161" spans="1:8" ht="21" collapsed="1" x14ac:dyDescent="0.2">
      <c r="A161" s="78" t="s">
        <v>197</v>
      </c>
      <c r="B161" s="78" t="s">
        <v>88</v>
      </c>
      <c r="C161" s="25">
        <v>837843</v>
      </c>
      <c r="D161" s="26">
        <v>1162</v>
      </c>
      <c r="E161" s="25">
        <v>-121925</v>
      </c>
      <c r="F161" s="34">
        <v>-169</v>
      </c>
      <c r="G161" s="25">
        <v>715918</v>
      </c>
      <c r="H161" s="26">
        <v>993</v>
      </c>
    </row>
    <row r="162" spans="1:8" outlineLevel="2" x14ac:dyDescent="0.2">
      <c r="A162" s="27"/>
      <c r="B162" s="28" t="s">
        <v>168</v>
      </c>
      <c r="C162" s="29">
        <v>43262.12</v>
      </c>
      <c r="D162" s="33">
        <v>60</v>
      </c>
      <c r="E162" s="29">
        <v>-6340.06</v>
      </c>
      <c r="F162" s="33">
        <v>-10</v>
      </c>
      <c r="G162" s="29">
        <v>36922.06</v>
      </c>
      <c r="H162" s="30">
        <v>50</v>
      </c>
    </row>
    <row r="163" spans="1:8" outlineLevel="2" x14ac:dyDescent="0.2">
      <c r="A163" s="27"/>
      <c r="B163" s="28" t="s">
        <v>169</v>
      </c>
      <c r="C163" s="29">
        <v>90129.41</v>
      </c>
      <c r="D163" s="33">
        <v>125</v>
      </c>
      <c r="E163" s="29">
        <v>-13167.9</v>
      </c>
      <c r="F163" s="33">
        <v>-18</v>
      </c>
      <c r="G163" s="29">
        <v>76961.509999999995</v>
      </c>
      <c r="H163" s="30">
        <v>107</v>
      </c>
    </row>
    <row r="164" spans="1:8" outlineLevel="2" x14ac:dyDescent="0.2">
      <c r="A164" s="27"/>
      <c r="B164" s="28" t="s">
        <v>170</v>
      </c>
      <c r="C164" s="29">
        <v>88687.34</v>
      </c>
      <c r="D164" s="33">
        <v>123</v>
      </c>
      <c r="E164" s="29">
        <v>-12924.05</v>
      </c>
      <c r="F164" s="33">
        <v>-18</v>
      </c>
      <c r="G164" s="29">
        <v>75763.289999999994</v>
      </c>
      <c r="H164" s="30">
        <v>105</v>
      </c>
    </row>
    <row r="165" spans="1:8" outlineLevel="2" x14ac:dyDescent="0.2">
      <c r="A165" s="27"/>
      <c r="B165" s="28" t="s">
        <v>171</v>
      </c>
      <c r="C165" s="29">
        <v>92292.52</v>
      </c>
      <c r="D165" s="33">
        <v>128</v>
      </c>
      <c r="E165" s="29">
        <v>-13411.75</v>
      </c>
      <c r="F165" s="33">
        <v>-19</v>
      </c>
      <c r="G165" s="29">
        <v>78880.77</v>
      </c>
      <c r="H165" s="30">
        <v>109</v>
      </c>
    </row>
    <row r="166" spans="1:8" outlineLevel="2" x14ac:dyDescent="0.2">
      <c r="A166" s="27"/>
      <c r="B166" s="28" t="s">
        <v>172</v>
      </c>
      <c r="C166" s="29">
        <v>69219.39</v>
      </c>
      <c r="D166" s="33">
        <v>96</v>
      </c>
      <c r="E166" s="29">
        <v>-10119.780000000001</v>
      </c>
      <c r="F166" s="33">
        <v>-14</v>
      </c>
      <c r="G166" s="29">
        <v>59099.61</v>
      </c>
      <c r="H166" s="30">
        <v>82</v>
      </c>
    </row>
    <row r="167" spans="1:8" outlineLevel="2" x14ac:dyDescent="0.2">
      <c r="A167" s="27"/>
      <c r="B167" s="28" t="s">
        <v>173</v>
      </c>
      <c r="C167" s="29">
        <v>64172.14</v>
      </c>
      <c r="D167" s="33">
        <v>89</v>
      </c>
      <c r="E167" s="29">
        <v>-9388.23</v>
      </c>
      <c r="F167" s="33">
        <v>-13</v>
      </c>
      <c r="G167" s="29">
        <v>54783.91</v>
      </c>
      <c r="H167" s="30">
        <v>76</v>
      </c>
    </row>
    <row r="168" spans="1:8" outlineLevel="2" x14ac:dyDescent="0.2">
      <c r="A168" s="27"/>
      <c r="B168" s="28" t="s">
        <v>174</v>
      </c>
      <c r="C168" s="29">
        <v>64172.14</v>
      </c>
      <c r="D168" s="33">
        <v>89</v>
      </c>
      <c r="E168" s="29">
        <v>-9388.23</v>
      </c>
      <c r="F168" s="33">
        <v>-13</v>
      </c>
      <c r="G168" s="29">
        <v>54783.91</v>
      </c>
      <c r="H168" s="30">
        <v>76</v>
      </c>
    </row>
    <row r="169" spans="1:8" outlineLevel="2" x14ac:dyDescent="0.2">
      <c r="A169" s="27"/>
      <c r="B169" s="28" t="s">
        <v>175</v>
      </c>
      <c r="C169" s="29">
        <v>64172.14</v>
      </c>
      <c r="D169" s="33">
        <v>89</v>
      </c>
      <c r="E169" s="29">
        <v>-9388.23</v>
      </c>
      <c r="F169" s="33">
        <v>-13</v>
      </c>
      <c r="G169" s="29">
        <v>54783.91</v>
      </c>
      <c r="H169" s="30">
        <v>76</v>
      </c>
    </row>
    <row r="170" spans="1:8" outlineLevel="2" x14ac:dyDescent="0.2">
      <c r="A170" s="27"/>
      <c r="B170" s="28" t="s">
        <v>176</v>
      </c>
      <c r="C170" s="29">
        <v>71382.490000000005</v>
      </c>
      <c r="D170" s="33">
        <v>99</v>
      </c>
      <c r="E170" s="29">
        <v>-10363.629999999999</v>
      </c>
      <c r="F170" s="33">
        <v>-14</v>
      </c>
      <c r="G170" s="29">
        <v>61018.86</v>
      </c>
      <c r="H170" s="30">
        <v>85</v>
      </c>
    </row>
    <row r="171" spans="1:8" outlineLevel="2" x14ac:dyDescent="0.2">
      <c r="A171" s="27"/>
      <c r="B171" s="28" t="s">
        <v>177</v>
      </c>
      <c r="C171" s="29">
        <v>71382.490000000005</v>
      </c>
      <c r="D171" s="33">
        <v>99</v>
      </c>
      <c r="E171" s="29">
        <v>-10363.629999999999</v>
      </c>
      <c r="F171" s="33">
        <v>-14</v>
      </c>
      <c r="G171" s="29">
        <v>61018.86</v>
      </c>
      <c r="H171" s="30">
        <v>85</v>
      </c>
    </row>
    <row r="172" spans="1:8" outlineLevel="2" x14ac:dyDescent="0.2">
      <c r="A172" s="27"/>
      <c r="B172" s="28" t="s">
        <v>178</v>
      </c>
      <c r="C172" s="29">
        <v>71382.490000000005</v>
      </c>
      <c r="D172" s="33">
        <v>99</v>
      </c>
      <c r="E172" s="29">
        <v>-10363.629999999999</v>
      </c>
      <c r="F172" s="33">
        <v>-14</v>
      </c>
      <c r="G172" s="29">
        <v>61018.86</v>
      </c>
      <c r="H172" s="30">
        <v>85</v>
      </c>
    </row>
    <row r="173" spans="1:8" outlineLevel="2" x14ac:dyDescent="0.2">
      <c r="A173" s="27"/>
      <c r="B173" s="28" t="s">
        <v>179</v>
      </c>
      <c r="C173" s="29">
        <v>47588.33</v>
      </c>
      <c r="D173" s="33">
        <v>66</v>
      </c>
      <c r="E173" s="29">
        <v>-6705.88</v>
      </c>
      <c r="F173" s="33">
        <v>-9</v>
      </c>
      <c r="G173" s="29">
        <v>40882.449999999997</v>
      </c>
      <c r="H173" s="30">
        <v>57</v>
      </c>
    </row>
    <row r="174" spans="1:8" ht="21" collapsed="1" x14ac:dyDescent="0.2">
      <c r="A174" s="78" t="s">
        <v>198</v>
      </c>
      <c r="B174" s="78" t="s">
        <v>89</v>
      </c>
      <c r="C174" s="25">
        <v>1133947</v>
      </c>
      <c r="D174" s="26">
        <v>1573</v>
      </c>
      <c r="E174" s="25">
        <v>-162567</v>
      </c>
      <c r="F174" s="34">
        <v>-226</v>
      </c>
      <c r="G174" s="25">
        <v>971380</v>
      </c>
      <c r="H174" s="26">
        <v>1347</v>
      </c>
    </row>
    <row r="175" spans="1:8" outlineLevel="2" x14ac:dyDescent="0.2">
      <c r="A175" s="27"/>
      <c r="B175" s="28" t="s">
        <v>168</v>
      </c>
      <c r="C175" s="29">
        <v>59112.3</v>
      </c>
      <c r="D175" s="33">
        <v>82</v>
      </c>
      <c r="E175" s="29">
        <v>-8453.4599999999991</v>
      </c>
      <c r="F175" s="33">
        <v>-13</v>
      </c>
      <c r="G175" s="29">
        <v>50658.84</v>
      </c>
      <c r="H175" s="30">
        <v>69</v>
      </c>
    </row>
    <row r="176" spans="1:8" outlineLevel="2" x14ac:dyDescent="0.2">
      <c r="A176" s="27"/>
      <c r="B176" s="28" t="s">
        <v>169</v>
      </c>
      <c r="C176" s="29">
        <v>122549.9</v>
      </c>
      <c r="D176" s="33">
        <v>170</v>
      </c>
      <c r="E176" s="29">
        <v>-17557.240000000002</v>
      </c>
      <c r="F176" s="33">
        <v>-24</v>
      </c>
      <c r="G176" s="29">
        <v>104992.66</v>
      </c>
      <c r="H176" s="30">
        <v>146</v>
      </c>
    </row>
    <row r="177" spans="1:8" outlineLevel="2" x14ac:dyDescent="0.2">
      <c r="A177" s="27"/>
      <c r="B177" s="28" t="s">
        <v>170</v>
      </c>
      <c r="C177" s="29">
        <v>120387.25</v>
      </c>
      <c r="D177" s="33">
        <v>167</v>
      </c>
      <c r="E177" s="29">
        <v>-17232.099999999999</v>
      </c>
      <c r="F177" s="33">
        <v>-24</v>
      </c>
      <c r="G177" s="29">
        <v>103155.15</v>
      </c>
      <c r="H177" s="30">
        <v>143</v>
      </c>
    </row>
    <row r="178" spans="1:8" outlineLevel="2" x14ac:dyDescent="0.2">
      <c r="A178" s="27"/>
      <c r="B178" s="28" t="s">
        <v>171</v>
      </c>
      <c r="C178" s="29">
        <v>124712.54</v>
      </c>
      <c r="D178" s="33">
        <v>173</v>
      </c>
      <c r="E178" s="29">
        <v>-17882.37</v>
      </c>
      <c r="F178" s="33">
        <v>-25</v>
      </c>
      <c r="G178" s="29">
        <v>106830.17</v>
      </c>
      <c r="H178" s="30">
        <v>148</v>
      </c>
    </row>
    <row r="179" spans="1:8" outlineLevel="2" x14ac:dyDescent="0.2">
      <c r="A179" s="27"/>
      <c r="B179" s="28" t="s">
        <v>172</v>
      </c>
      <c r="C179" s="29">
        <v>94435.51</v>
      </c>
      <c r="D179" s="33">
        <v>131</v>
      </c>
      <c r="E179" s="29">
        <v>-13493.06</v>
      </c>
      <c r="F179" s="33">
        <v>-19</v>
      </c>
      <c r="G179" s="29">
        <v>80942.45</v>
      </c>
      <c r="H179" s="30">
        <v>112</v>
      </c>
    </row>
    <row r="180" spans="1:8" outlineLevel="2" x14ac:dyDescent="0.2">
      <c r="A180" s="27"/>
      <c r="B180" s="28" t="s">
        <v>173</v>
      </c>
      <c r="C180" s="29">
        <v>87226.69</v>
      </c>
      <c r="D180" s="33">
        <v>121</v>
      </c>
      <c r="E180" s="29">
        <v>-12517.66</v>
      </c>
      <c r="F180" s="33">
        <v>-17</v>
      </c>
      <c r="G180" s="29">
        <v>74709.03</v>
      </c>
      <c r="H180" s="30">
        <v>104</v>
      </c>
    </row>
    <row r="181" spans="1:8" outlineLevel="2" x14ac:dyDescent="0.2">
      <c r="A181" s="27"/>
      <c r="B181" s="28" t="s">
        <v>174</v>
      </c>
      <c r="C181" s="29">
        <v>87226.69</v>
      </c>
      <c r="D181" s="33">
        <v>121</v>
      </c>
      <c r="E181" s="29">
        <v>-12517.66</v>
      </c>
      <c r="F181" s="33">
        <v>-17</v>
      </c>
      <c r="G181" s="29">
        <v>74709.03</v>
      </c>
      <c r="H181" s="30">
        <v>104</v>
      </c>
    </row>
    <row r="182" spans="1:8" outlineLevel="2" x14ac:dyDescent="0.2">
      <c r="A182" s="27"/>
      <c r="B182" s="28" t="s">
        <v>175</v>
      </c>
      <c r="C182" s="29">
        <v>87226.69</v>
      </c>
      <c r="D182" s="33">
        <v>121</v>
      </c>
      <c r="E182" s="29">
        <v>-12517.66</v>
      </c>
      <c r="F182" s="33">
        <v>-17</v>
      </c>
      <c r="G182" s="29">
        <v>74709.03</v>
      </c>
      <c r="H182" s="30">
        <v>104</v>
      </c>
    </row>
    <row r="183" spans="1:8" outlineLevel="2" x14ac:dyDescent="0.2">
      <c r="A183" s="27"/>
      <c r="B183" s="28" t="s">
        <v>176</v>
      </c>
      <c r="C183" s="29">
        <v>96598.16</v>
      </c>
      <c r="D183" s="33">
        <v>134</v>
      </c>
      <c r="E183" s="29">
        <v>-13818.2</v>
      </c>
      <c r="F183" s="33">
        <v>-19</v>
      </c>
      <c r="G183" s="29">
        <v>82779.960000000006</v>
      </c>
      <c r="H183" s="30">
        <v>115</v>
      </c>
    </row>
    <row r="184" spans="1:8" outlineLevel="2" x14ac:dyDescent="0.2">
      <c r="A184" s="27"/>
      <c r="B184" s="28" t="s">
        <v>177</v>
      </c>
      <c r="C184" s="29">
        <v>96598.16</v>
      </c>
      <c r="D184" s="33">
        <v>134</v>
      </c>
      <c r="E184" s="29">
        <v>-13818.2</v>
      </c>
      <c r="F184" s="33">
        <v>-19</v>
      </c>
      <c r="G184" s="29">
        <v>82779.960000000006</v>
      </c>
      <c r="H184" s="30">
        <v>115</v>
      </c>
    </row>
    <row r="185" spans="1:8" outlineLevel="2" x14ac:dyDescent="0.2">
      <c r="A185" s="27"/>
      <c r="B185" s="28" t="s">
        <v>178</v>
      </c>
      <c r="C185" s="29">
        <v>96598.16</v>
      </c>
      <c r="D185" s="33">
        <v>134</v>
      </c>
      <c r="E185" s="29">
        <v>-13818.2</v>
      </c>
      <c r="F185" s="33">
        <v>-19</v>
      </c>
      <c r="G185" s="29">
        <v>82779.960000000006</v>
      </c>
      <c r="H185" s="30">
        <v>115</v>
      </c>
    </row>
    <row r="186" spans="1:8" outlineLevel="2" x14ac:dyDescent="0.2">
      <c r="A186" s="27"/>
      <c r="B186" s="28" t="s">
        <v>179</v>
      </c>
      <c r="C186" s="29">
        <v>61274.95</v>
      </c>
      <c r="D186" s="33">
        <v>85</v>
      </c>
      <c r="E186" s="29">
        <v>-8941.19</v>
      </c>
      <c r="F186" s="33">
        <v>-13</v>
      </c>
      <c r="G186" s="29">
        <v>52333.760000000002</v>
      </c>
      <c r="H186" s="30">
        <v>72</v>
      </c>
    </row>
    <row r="187" spans="1:8" collapsed="1" x14ac:dyDescent="0.2">
      <c r="A187" s="78" t="s">
        <v>199</v>
      </c>
      <c r="B187" s="78" t="s">
        <v>90</v>
      </c>
      <c r="C187" s="25">
        <v>920913</v>
      </c>
      <c r="D187" s="26">
        <v>1277</v>
      </c>
      <c r="E187" s="25">
        <v>-133983</v>
      </c>
      <c r="F187" s="34">
        <v>-186</v>
      </c>
      <c r="G187" s="25">
        <v>786930</v>
      </c>
      <c r="H187" s="26">
        <v>1091</v>
      </c>
    </row>
    <row r="188" spans="1:8" outlineLevel="2" x14ac:dyDescent="0.2">
      <c r="A188" s="27"/>
      <c r="B188" s="28" t="s">
        <v>168</v>
      </c>
      <c r="C188" s="29">
        <v>47596.13</v>
      </c>
      <c r="D188" s="33">
        <v>66</v>
      </c>
      <c r="E188" s="29">
        <v>-6967.1</v>
      </c>
      <c r="F188" s="33">
        <v>-11</v>
      </c>
      <c r="G188" s="29">
        <v>40629.03</v>
      </c>
      <c r="H188" s="30">
        <v>55</v>
      </c>
    </row>
    <row r="189" spans="1:8" outlineLevel="2" x14ac:dyDescent="0.2">
      <c r="A189" s="27"/>
      <c r="B189" s="28" t="s">
        <v>169</v>
      </c>
      <c r="C189" s="29">
        <v>99519.18</v>
      </c>
      <c r="D189" s="33">
        <v>138</v>
      </c>
      <c r="E189" s="29">
        <v>-14470.16</v>
      </c>
      <c r="F189" s="33">
        <v>-20</v>
      </c>
      <c r="G189" s="29">
        <v>85049.02</v>
      </c>
      <c r="H189" s="30">
        <v>118</v>
      </c>
    </row>
    <row r="190" spans="1:8" outlineLevel="2" x14ac:dyDescent="0.2">
      <c r="A190" s="27"/>
      <c r="B190" s="28" t="s">
        <v>170</v>
      </c>
      <c r="C190" s="29">
        <v>97355.72</v>
      </c>
      <c r="D190" s="33">
        <v>135</v>
      </c>
      <c r="E190" s="29">
        <v>-14202.2</v>
      </c>
      <c r="F190" s="33">
        <v>-20</v>
      </c>
      <c r="G190" s="29">
        <v>83153.52</v>
      </c>
      <c r="H190" s="30">
        <v>115</v>
      </c>
    </row>
    <row r="191" spans="1:8" outlineLevel="2" x14ac:dyDescent="0.2">
      <c r="A191" s="27"/>
      <c r="B191" s="28" t="s">
        <v>171</v>
      </c>
      <c r="C191" s="29">
        <v>100961.49</v>
      </c>
      <c r="D191" s="33">
        <v>140</v>
      </c>
      <c r="E191" s="29">
        <v>-14738.13</v>
      </c>
      <c r="F191" s="33">
        <v>-20</v>
      </c>
      <c r="G191" s="29">
        <v>86223.360000000001</v>
      </c>
      <c r="H191" s="30">
        <v>120</v>
      </c>
    </row>
    <row r="192" spans="1:8" outlineLevel="2" x14ac:dyDescent="0.2">
      <c r="A192" s="27"/>
      <c r="B192" s="28" t="s">
        <v>172</v>
      </c>
      <c r="C192" s="29">
        <v>76442.27</v>
      </c>
      <c r="D192" s="33">
        <v>106</v>
      </c>
      <c r="E192" s="29">
        <v>-11120.59</v>
      </c>
      <c r="F192" s="33">
        <v>-15</v>
      </c>
      <c r="G192" s="29">
        <v>65321.68</v>
      </c>
      <c r="H192" s="30">
        <v>91</v>
      </c>
    </row>
    <row r="193" spans="1:8" outlineLevel="2" x14ac:dyDescent="0.2">
      <c r="A193" s="27"/>
      <c r="B193" s="28" t="s">
        <v>173</v>
      </c>
      <c r="C193" s="29">
        <v>70673.039999999994</v>
      </c>
      <c r="D193" s="33">
        <v>98</v>
      </c>
      <c r="E193" s="29">
        <v>-10316.69</v>
      </c>
      <c r="F193" s="33">
        <v>-14</v>
      </c>
      <c r="G193" s="29">
        <v>60356.35</v>
      </c>
      <c r="H193" s="30">
        <v>84</v>
      </c>
    </row>
    <row r="194" spans="1:8" outlineLevel="2" x14ac:dyDescent="0.2">
      <c r="A194" s="27"/>
      <c r="B194" s="28" t="s">
        <v>174</v>
      </c>
      <c r="C194" s="29">
        <v>70673.039999999994</v>
      </c>
      <c r="D194" s="33">
        <v>98</v>
      </c>
      <c r="E194" s="29">
        <v>-10316.69</v>
      </c>
      <c r="F194" s="33">
        <v>-14</v>
      </c>
      <c r="G194" s="29">
        <v>60356.35</v>
      </c>
      <c r="H194" s="30">
        <v>84</v>
      </c>
    </row>
    <row r="195" spans="1:8" outlineLevel="2" x14ac:dyDescent="0.2">
      <c r="A195" s="27"/>
      <c r="B195" s="28" t="s">
        <v>175</v>
      </c>
      <c r="C195" s="29">
        <v>70673.039999999994</v>
      </c>
      <c r="D195" s="33">
        <v>98</v>
      </c>
      <c r="E195" s="29">
        <v>-10316.69</v>
      </c>
      <c r="F195" s="33">
        <v>-14</v>
      </c>
      <c r="G195" s="29">
        <v>60356.35</v>
      </c>
      <c r="H195" s="30">
        <v>84</v>
      </c>
    </row>
    <row r="196" spans="1:8" outlineLevel="2" x14ac:dyDescent="0.2">
      <c r="A196" s="27"/>
      <c r="B196" s="28" t="s">
        <v>176</v>
      </c>
      <c r="C196" s="29">
        <v>78605.73</v>
      </c>
      <c r="D196" s="33">
        <v>109</v>
      </c>
      <c r="E196" s="29">
        <v>-11388.56</v>
      </c>
      <c r="F196" s="33">
        <v>-16</v>
      </c>
      <c r="G196" s="29">
        <v>67217.17</v>
      </c>
      <c r="H196" s="30">
        <v>93</v>
      </c>
    </row>
    <row r="197" spans="1:8" outlineLevel="2" x14ac:dyDescent="0.2">
      <c r="A197" s="27"/>
      <c r="B197" s="28" t="s">
        <v>177</v>
      </c>
      <c r="C197" s="29">
        <v>78605.73</v>
      </c>
      <c r="D197" s="33">
        <v>109</v>
      </c>
      <c r="E197" s="29">
        <v>-11388.56</v>
      </c>
      <c r="F197" s="33">
        <v>-16</v>
      </c>
      <c r="G197" s="29">
        <v>67217.17</v>
      </c>
      <c r="H197" s="30">
        <v>93</v>
      </c>
    </row>
    <row r="198" spans="1:8" outlineLevel="2" x14ac:dyDescent="0.2">
      <c r="A198" s="27"/>
      <c r="B198" s="28" t="s">
        <v>178</v>
      </c>
      <c r="C198" s="29">
        <v>78605.73</v>
      </c>
      <c r="D198" s="33">
        <v>109</v>
      </c>
      <c r="E198" s="29">
        <v>-11388.56</v>
      </c>
      <c r="F198" s="33">
        <v>-16</v>
      </c>
      <c r="G198" s="29">
        <v>67217.17</v>
      </c>
      <c r="H198" s="30">
        <v>93</v>
      </c>
    </row>
    <row r="199" spans="1:8" outlineLevel="2" x14ac:dyDescent="0.2">
      <c r="A199" s="27"/>
      <c r="B199" s="28" t="s">
        <v>179</v>
      </c>
      <c r="C199" s="29">
        <v>51201.9</v>
      </c>
      <c r="D199" s="33">
        <v>71</v>
      </c>
      <c r="E199" s="29">
        <v>-7369.07</v>
      </c>
      <c r="F199" s="33">
        <v>-10</v>
      </c>
      <c r="G199" s="29">
        <v>43832.83</v>
      </c>
      <c r="H199" s="30">
        <v>61</v>
      </c>
    </row>
    <row r="200" spans="1:8" ht="21" x14ac:dyDescent="0.2">
      <c r="A200" s="78" t="s">
        <v>200</v>
      </c>
      <c r="B200" s="78" t="s">
        <v>91</v>
      </c>
      <c r="C200" s="25">
        <v>2878412</v>
      </c>
      <c r="D200" s="26">
        <v>3993</v>
      </c>
      <c r="E200" s="25">
        <v>-414456</v>
      </c>
      <c r="F200" s="34">
        <v>-576</v>
      </c>
      <c r="G200" s="25">
        <v>2463956</v>
      </c>
      <c r="H200" s="26">
        <v>3417</v>
      </c>
    </row>
    <row r="201" spans="1:8" outlineLevel="2" x14ac:dyDescent="0.2">
      <c r="A201" s="27"/>
      <c r="B201" s="28" t="s">
        <v>168</v>
      </c>
      <c r="C201" s="29">
        <v>149939.82</v>
      </c>
      <c r="D201" s="33">
        <v>208</v>
      </c>
      <c r="E201" s="29">
        <v>-21551.71</v>
      </c>
      <c r="F201" s="33">
        <v>-30</v>
      </c>
      <c r="G201" s="29">
        <v>128388.11</v>
      </c>
      <c r="H201" s="30">
        <v>178</v>
      </c>
    </row>
    <row r="202" spans="1:8" outlineLevel="2" x14ac:dyDescent="0.2">
      <c r="A202" s="27"/>
      <c r="B202" s="28" t="s">
        <v>169</v>
      </c>
      <c r="C202" s="29">
        <v>310692.61</v>
      </c>
      <c r="D202" s="33">
        <v>431</v>
      </c>
      <c r="E202" s="29">
        <v>-44761.25</v>
      </c>
      <c r="F202" s="33">
        <v>-62</v>
      </c>
      <c r="G202" s="29">
        <v>265931.36</v>
      </c>
      <c r="H202" s="30">
        <v>369</v>
      </c>
    </row>
    <row r="203" spans="1:8" outlineLevel="2" x14ac:dyDescent="0.2">
      <c r="A203" s="27"/>
      <c r="B203" s="28" t="s">
        <v>170</v>
      </c>
      <c r="C203" s="29">
        <v>304925.69</v>
      </c>
      <c r="D203" s="33">
        <v>423</v>
      </c>
      <c r="E203" s="29">
        <v>-43932.34</v>
      </c>
      <c r="F203" s="33">
        <v>-61</v>
      </c>
      <c r="G203" s="29">
        <v>260993.35</v>
      </c>
      <c r="H203" s="30">
        <v>362</v>
      </c>
    </row>
    <row r="204" spans="1:8" outlineLevel="2" x14ac:dyDescent="0.2">
      <c r="A204" s="27"/>
      <c r="B204" s="28" t="s">
        <v>171</v>
      </c>
      <c r="C204" s="29">
        <v>316459.52000000002</v>
      </c>
      <c r="D204" s="33">
        <v>439</v>
      </c>
      <c r="E204" s="29">
        <v>-45590.16</v>
      </c>
      <c r="F204" s="33">
        <v>-63</v>
      </c>
      <c r="G204" s="29">
        <v>270869.36</v>
      </c>
      <c r="H204" s="30">
        <v>376</v>
      </c>
    </row>
    <row r="205" spans="1:8" outlineLevel="2" x14ac:dyDescent="0.2">
      <c r="A205" s="27"/>
      <c r="B205" s="28" t="s">
        <v>172</v>
      </c>
      <c r="C205" s="29">
        <v>238606.15</v>
      </c>
      <c r="D205" s="33">
        <v>331</v>
      </c>
      <c r="E205" s="29">
        <v>-34399.85</v>
      </c>
      <c r="F205" s="33">
        <v>-48</v>
      </c>
      <c r="G205" s="29">
        <v>204206.3</v>
      </c>
      <c r="H205" s="30">
        <v>283</v>
      </c>
    </row>
    <row r="206" spans="1:8" outlineLevel="2" x14ac:dyDescent="0.2">
      <c r="A206" s="27"/>
      <c r="B206" s="28" t="s">
        <v>173</v>
      </c>
      <c r="C206" s="29">
        <v>221305.41</v>
      </c>
      <c r="D206" s="33">
        <v>307</v>
      </c>
      <c r="E206" s="29">
        <v>-31913.11</v>
      </c>
      <c r="F206" s="33">
        <v>-44</v>
      </c>
      <c r="G206" s="29">
        <v>189392.3</v>
      </c>
      <c r="H206" s="30">
        <v>263</v>
      </c>
    </row>
    <row r="207" spans="1:8" outlineLevel="2" x14ac:dyDescent="0.2">
      <c r="A207" s="27"/>
      <c r="B207" s="28" t="s">
        <v>174</v>
      </c>
      <c r="C207" s="29">
        <v>221305.41</v>
      </c>
      <c r="D207" s="33">
        <v>307</v>
      </c>
      <c r="E207" s="29">
        <v>-31913.11</v>
      </c>
      <c r="F207" s="33">
        <v>-44</v>
      </c>
      <c r="G207" s="29">
        <v>189392.3</v>
      </c>
      <c r="H207" s="30">
        <v>263</v>
      </c>
    </row>
    <row r="208" spans="1:8" outlineLevel="2" x14ac:dyDescent="0.2">
      <c r="A208" s="27"/>
      <c r="B208" s="28" t="s">
        <v>175</v>
      </c>
      <c r="C208" s="29">
        <v>221305.41</v>
      </c>
      <c r="D208" s="33">
        <v>307</v>
      </c>
      <c r="E208" s="29">
        <v>-31913.11</v>
      </c>
      <c r="F208" s="33">
        <v>-44</v>
      </c>
      <c r="G208" s="29">
        <v>189392.3</v>
      </c>
      <c r="H208" s="30">
        <v>263</v>
      </c>
    </row>
    <row r="209" spans="1:8" outlineLevel="2" x14ac:dyDescent="0.2">
      <c r="A209" s="27"/>
      <c r="B209" s="28" t="s">
        <v>176</v>
      </c>
      <c r="C209" s="29">
        <v>244373.07</v>
      </c>
      <c r="D209" s="33">
        <v>339</v>
      </c>
      <c r="E209" s="29">
        <v>-35228.76</v>
      </c>
      <c r="F209" s="33">
        <v>-49</v>
      </c>
      <c r="G209" s="29">
        <v>209144.31</v>
      </c>
      <c r="H209" s="30">
        <v>290</v>
      </c>
    </row>
    <row r="210" spans="1:8" outlineLevel="2" x14ac:dyDescent="0.2">
      <c r="A210" s="27"/>
      <c r="B210" s="28" t="s">
        <v>177</v>
      </c>
      <c r="C210" s="29">
        <v>244373.07</v>
      </c>
      <c r="D210" s="33">
        <v>339</v>
      </c>
      <c r="E210" s="29">
        <v>-35228.76</v>
      </c>
      <c r="F210" s="33">
        <v>-49</v>
      </c>
      <c r="G210" s="29">
        <v>209144.31</v>
      </c>
      <c r="H210" s="30">
        <v>290</v>
      </c>
    </row>
    <row r="211" spans="1:8" outlineLevel="2" x14ac:dyDescent="0.2">
      <c r="A211" s="27"/>
      <c r="B211" s="28" t="s">
        <v>178</v>
      </c>
      <c r="C211" s="29">
        <v>244373.07</v>
      </c>
      <c r="D211" s="33">
        <v>339</v>
      </c>
      <c r="E211" s="29">
        <v>-35228.76</v>
      </c>
      <c r="F211" s="33">
        <v>-49</v>
      </c>
      <c r="G211" s="29">
        <v>209144.31</v>
      </c>
      <c r="H211" s="30">
        <v>290</v>
      </c>
    </row>
    <row r="212" spans="1:8" outlineLevel="2" x14ac:dyDescent="0.2">
      <c r="A212" s="27"/>
      <c r="B212" s="28" t="s">
        <v>179</v>
      </c>
      <c r="C212" s="29">
        <v>160752.76999999999</v>
      </c>
      <c r="D212" s="33">
        <v>223</v>
      </c>
      <c r="E212" s="29">
        <v>-22795.08</v>
      </c>
      <c r="F212" s="33">
        <v>-33</v>
      </c>
      <c r="G212" s="29">
        <v>137957.69</v>
      </c>
      <c r="H212" s="30">
        <v>190</v>
      </c>
    </row>
    <row r="213" spans="1:8" x14ac:dyDescent="0.2">
      <c r="A213" s="78" t="s">
        <v>201</v>
      </c>
      <c r="B213" s="78" t="s">
        <v>92</v>
      </c>
      <c r="C213" s="25">
        <v>2642154</v>
      </c>
      <c r="D213" s="26">
        <v>3664</v>
      </c>
      <c r="E213" s="25">
        <v>-384532</v>
      </c>
      <c r="F213" s="34">
        <v>-532</v>
      </c>
      <c r="G213" s="25">
        <v>2257622</v>
      </c>
      <c r="H213" s="26">
        <v>3132</v>
      </c>
    </row>
    <row r="214" spans="1:8" outlineLevel="2" x14ac:dyDescent="0.2">
      <c r="A214" s="27"/>
      <c r="B214" s="28" t="s">
        <v>168</v>
      </c>
      <c r="C214" s="29">
        <v>137732.37</v>
      </c>
      <c r="D214" s="33">
        <v>191</v>
      </c>
      <c r="E214" s="29">
        <v>0</v>
      </c>
      <c r="F214" s="33">
        <v>0</v>
      </c>
      <c r="G214" s="29">
        <v>137732.37</v>
      </c>
      <c r="H214" s="30">
        <v>191</v>
      </c>
    </row>
    <row r="215" spans="1:8" outlineLevel="2" x14ac:dyDescent="0.2">
      <c r="A215" s="27"/>
      <c r="B215" s="28" t="s">
        <v>169</v>
      </c>
      <c r="C215" s="29">
        <v>285560.31</v>
      </c>
      <c r="D215" s="33">
        <v>396</v>
      </c>
      <c r="E215" s="29">
        <v>-43347.23</v>
      </c>
      <c r="F215" s="33">
        <v>-60</v>
      </c>
      <c r="G215" s="29">
        <v>242213.08</v>
      </c>
      <c r="H215" s="30">
        <v>336</v>
      </c>
    </row>
    <row r="216" spans="1:8" outlineLevel="2" x14ac:dyDescent="0.2">
      <c r="A216" s="27"/>
      <c r="B216" s="28" t="s">
        <v>170</v>
      </c>
      <c r="C216" s="29">
        <v>279791.42</v>
      </c>
      <c r="D216" s="33">
        <v>388</v>
      </c>
      <c r="E216" s="29">
        <v>-42578.18</v>
      </c>
      <c r="F216" s="33">
        <v>-59</v>
      </c>
      <c r="G216" s="31">
        <v>237213.24</v>
      </c>
      <c r="H216" s="32">
        <v>329</v>
      </c>
    </row>
    <row r="217" spans="1:8" outlineLevel="2" x14ac:dyDescent="0.2">
      <c r="A217" s="27"/>
      <c r="B217" s="28" t="s">
        <v>171</v>
      </c>
      <c r="C217" s="29">
        <v>290608.09999999998</v>
      </c>
      <c r="D217" s="33">
        <v>403</v>
      </c>
      <c r="E217" s="29">
        <v>-44116.31</v>
      </c>
      <c r="F217" s="33">
        <v>-62</v>
      </c>
      <c r="G217" s="31">
        <v>246491.79</v>
      </c>
      <c r="H217" s="32">
        <v>341</v>
      </c>
    </row>
    <row r="218" spans="1:8" outlineLevel="2" x14ac:dyDescent="0.2">
      <c r="A218" s="27"/>
      <c r="B218" s="28" t="s">
        <v>172</v>
      </c>
      <c r="C218" s="29">
        <v>219218.02</v>
      </c>
      <c r="D218" s="33">
        <v>304</v>
      </c>
      <c r="E218" s="29">
        <v>-33733.949999999997</v>
      </c>
      <c r="F218" s="33">
        <v>-47</v>
      </c>
      <c r="G218" s="31">
        <v>185484.07</v>
      </c>
      <c r="H218" s="32">
        <v>257</v>
      </c>
    </row>
    <row r="219" spans="1:8" outlineLevel="2" x14ac:dyDescent="0.2">
      <c r="A219" s="27"/>
      <c r="B219" s="28" t="s">
        <v>173</v>
      </c>
      <c r="C219" s="29">
        <v>203353.56</v>
      </c>
      <c r="D219" s="33">
        <v>282</v>
      </c>
      <c r="E219" s="29">
        <v>-31426.75</v>
      </c>
      <c r="F219" s="33">
        <v>-44</v>
      </c>
      <c r="G219" s="31">
        <v>171926.81</v>
      </c>
      <c r="H219" s="32">
        <v>238</v>
      </c>
    </row>
    <row r="220" spans="1:8" outlineLevel="2" x14ac:dyDescent="0.2">
      <c r="A220" s="27"/>
      <c r="B220" s="28" t="s">
        <v>174</v>
      </c>
      <c r="C220" s="29">
        <v>203353.56</v>
      </c>
      <c r="D220" s="33">
        <v>282</v>
      </c>
      <c r="E220" s="29">
        <v>-31426.75</v>
      </c>
      <c r="F220" s="33">
        <v>-44</v>
      </c>
      <c r="G220" s="31">
        <v>171926.81</v>
      </c>
      <c r="H220" s="32">
        <v>238</v>
      </c>
    </row>
    <row r="221" spans="1:8" outlineLevel="2" x14ac:dyDescent="0.2">
      <c r="A221" s="27"/>
      <c r="B221" s="28" t="s">
        <v>175</v>
      </c>
      <c r="C221" s="29">
        <v>203353.56</v>
      </c>
      <c r="D221" s="33">
        <v>282</v>
      </c>
      <c r="E221" s="29">
        <v>-31426.75</v>
      </c>
      <c r="F221" s="33">
        <v>-43</v>
      </c>
      <c r="G221" s="31">
        <v>171926.81</v>
      </c>
      <c r="H221" s="32">
        <v>239</v>
      </c>
    </row>
    <row r="222" spans="1:8" outlineLevel="2" x14ac:dyDescent="0.2">
      <c r="A222" s="27"/>
      <c r="B222" s="28" t="s">
        <v>176</v>
      </c>
      <c r="C222" s="29">
        <v>224265.8</v>
      </c>
      <c r="D222" s="33">
        <v>311</v>
      </c>
      <c r="E222" s="29">
        <v>-34503.01</v>
      </c>
      <c r="F222" s="33">
        <v>-47</v>
      </c>
      <c r="G222" s="31">
        <v>189762.79</v>
      </c>
      <c r="H222" s="32">
        <v>264</v>
      </c>
    </row>
    <row r="223" spans="1:8" outlineLevel="2" x14ac:dyDescent="0.2">
      <c r="A223" s="27"/>
      <c r="B223" s="28" t="s">
        <v>177</v>
      </c>
      <c r="C223" s="29">
        <v>224265.8</v>
      </c>
      <c r="D223" s="33">
        <v>311</v>
      </c>
      <c r="E223" s="29">
        <v>-34503.01</v>
      </c>
      <c r="F223" s="33">
        <v>-47</v>
      </c>
      <c r="G223" s="31">
        <v>189762.79</v>
      </c>
      <c r="H223" s="32">
        <v>264</v>
      </c>
    </row>
    <row r="224" spans="1:8" outlineLevel="2" x14ac:dyDescent="0.2">
      <c r="A224" s="27"/>
      <c r="B224" s="28" t="s">
        <v>178</v>
      </c>
      <c r="C224" s="29">
        <v>224265.8</v>
      </c>
      <c r="D224" s="33">
        <v>311</v>
      </c>
      <c r="E224" s="29">
        <v>-34503.01</v>
      </c>
      <c r="F224" s="33">
        <v>-47</v>
      </c>
      <c r="G224" s="31">
        <v>189762.79</v>
      </c>
      <c r="H224" s="32">
        <v>264</v>
      </c>
    </row>
    <row r="225" spans="1:8" outlineLevel="2" x14ac:dyDescent="0.2">
      <c r="A225" s="27"/>
      <c r="B225" s="28" t="s">
        <v>179</v>
      </c>
      <c r="C225" s="29">
        <v>146385.70000000001</v>
      </c>
      <c r="D225" s="33">
        <v>203</v>
      </c>
      <c r="E225" s="29">
        <v>-22967.05</v>
      </c>
      <c r="F225" s="33">
        <v>-32</v>
      </c>
      <c r="G225" s="31">
        <v>123418.65</v>
      </c>
      <c r="H225" s="32">
        <v>171</v>
      </c>
    </row>
    <row r="226" spans="1:8" x14ac:dyDescent="0.2">
      <c r="A226" s="78" t="s">
        <v>202</v>
      </c>
      <c r="B226" s="78" t="s">
        <v>93</v>
      </c>
      <c r="C226" s="25">
        <v>810600</v>
      </c>
      <c r="D226" s="26">
        <v>1124</v>
      </c>
      <c r="E226" s="25">
        <v>-119692</v>
      </c>
      <c r="F226" s="34">
        <v>-165</v>
      </c>
      <c r="G226" s="25">
        <v>690908</v>
      </c>
      <c r="H226" s="26">
        <v>959</v>
      </c>
    </row>
    <row r="227" spans="1:8" outlineLevel="2" x14ac:dyDescent="0.2">
      <c r="A227" s="27"/>
      <c r="B227" s="28" t="s">
        <v>168</v>
      </c>
      <c r="C227" s="29">
        <v>41828.11</v>
      </c>
      <c r="D227" s="33">
        <v>58</v>
      </c>
      <c r="E227" s="29">
        <v>-6223.99</v>
      </c>
      <c r="F227" s="33">
        <v>-8</v>
      </c>
      <c r="G227" s="29">
        <v>35604.120000000003</v>
      </c>
      <c r="H227" s="30">
        <v>50</v>
      </c>
    </row>
    <row r="228" spans="1:8" outlineLevel="2" x14ac:dyDescent="0.2">
      <c r="A228" s="27"/>
      <c r="B228" s="28" t="s">
        <v>169</v>
      </c>
      <c r="C228" s="29">
        <v>87262.1</v>
      </c>
      <c r="D228" s="33">
        <v>121</v>
      </c>
      <c r="E228" s="29">
        <v>-12926.74</v>
      </c>
      <c r="F228" s="33">
        <v>-18</v>
      </c>
      <c r="G228" s="29">
        <v>74335.360000000001</v>
      </c>
      <c r="H228" s="30">
        <v>103</v>
      </c>
    </row>
    <row r="229" spans="1:8" outlineLevel="2" x14ac:dyDescent="0.2">
      <c r="A229" s="27"/>
      <c r="B229" s="28" t="s">
        <v>170</v>
      </c>
      <c r="C229" s="29">
        <v>85819.75</v>
      </c>
      <c r="D229" s="33">
        <v>119</v>
      </c>
      <c r="E229" s="29">
        <v>-12687.35</v>
      </c>
      <c r="F229" s="33">
        <v>-17</v>
      </c>
      <c r="G229" s="29">
        <v>73132.399999999994</v>
      </c>
      <c r="H229" s="30">
        <v>102</v>
      </c>
    </row>
    <row r="230" spans="1:8" outlineLevel="2" x14ac:dyDescent="0.2">
      <c r="A230" s="27"/>
      <c r="B230" s="28" t="s">
        <v>171</v>
      </c>
      <c r="C230" s="29">
        <v>89425.62</v>
      </c>
      <c r="D230" s="33">
        <v>124</v>
      </c>
      <c r="E230" s="29">
        <v>-13166.12</v>
      </c>
      <c r="F230" s="33">
        <v>-18</v>
      </c>
      <c r="G230" s="29">
        <v>76259.5</v>
      </c>
      <c r="H230" s="30">
        <v>106</v>
      </c>
    </row>
    <row r="231" spans="1:8" outlineLevel="2" x14ac:dyDescent="0.2">
      <c r="A231" s="27"/>
      <c r="B231" s="28" t="s">
        <v>172</v>
      </c>
      <c r="C231" s="29">
        <v>67069.22</v>
      </c>
      <c r="D231" s="33">
        <v>93</v>
      </c>
      <c r="E231" s="29">
        <v>-9934.44</v>
      </c>
      <c r="F231" s="33">
        <v>-14</v>
      </c>
      <c r="G231" s="29">
        <v>57134.78</v>
      </c>
      <c r="H231" s="30">
        <v>79</v>
      </c>
    </row>
    <row r="232" spans="1:8" outlineLevel="2" x14ac:dyDescent="0.2">
      <c r="A232" s="27"/>
      <c r="B232" s="28" t="s">
        <v>173</v>
      </c>
      <c r="C232" s="29">
        <v>62742.17</v>
      </c>
      <c r="D232" s="33">
        <v>87</v>
      </c>
      <c r="E232" s="29">
        <v>-9216.2800000000007</v>
      </c>
      <c r="F232" s="33">
        <v>-13</v>
      </c>
      <c r="G232" s="29">
        <v>53525.89</v>
      </c>
      <c r="H232" s="30">
        <v>74</v>
      </c>
    </row>
    <row r="233" spans="1:8" outlineLevel="2" x14ac:dyDescent="0.2">
      <c r="A233" s="27"/>
      <c r="B233" s="28" t="s">
        <v>174</v>
      </c>
      <c r="C233" s="29">
        <v>62742.17</v>
      </c>
      <c r="D233" s="33">
        <v>87</v>
      </c>
      <c r="E233" s="29">
        <v>-9216.2800000000007</v>
      </c>
      <c r="F233" s="33">
        <v>-13</v>
      </c>
      <c r="G233" s="29">
        <v>53525.89</v>
      </c>
      <c r="H233" s="30">
        <v>74</v>
      </c>
    </row>
    <row r="234" spans="1:8" outlineLevel="2" x14ac:dyDescent="0.2">
      <c r="A234" s="27"/>
      <c r="B234" s="28" t="s">
        <v>175</v>
      </c>
      <c r="C234" s="29">
        <v>62742.17</v>
      </c>
      <c r="D234" s="33">
        <v>87</v>
      </c>
      <c r="E234" s="29">
        <v>-9216.2800000000007</v>
      </c>
      <c r="F234" s="33">
        <v>-13</v>
      </c>
      <c r="G234" s="29">
        <v>53525.89</v>
      </c>
      <c r="H234" s="30">
        <v>74</v>
      </c>
    </row>
    <row r="235" spans="1:8" outlineLevel="2" x14ac:dyDescent="0.2">
      <c r="A235" s="27"/>
      <c r="B235" s="28" t="s">
        <v>176</v>
      </c>
      <c r="C235" s="29">
        <v>69232.740000000005</v>
      </c>
      <c r="D235" s="33">
        <v>96</v>
      </c>
      <c r="E235" s="29">
        <v>-10173.82</v>
      </c>
      <c r="F235" s="33">
        <v>-14</v>
      </c>
      <c r="G235" s="29">
        <v>59058.92</v>
      </c>
      <c r="H235" s="30">
        <v>82</v>
      </c>
    </row>
    <row r="236" spans="1:8" outlineLevel="2" x14ac:dyDescent="0.2">
      <c r="A236" s="27"/>
      <c r="B236" s="28" t="s">
        <v>177</v>
      </c>
      <c r="C236" s="29">
        <v>69232.740000000005</v>
      </c>
      <c r="D236" s="33">
        <v>96</v>
      </c>
      <c r="E236" s="29">
        <v>-10173.82</v>
      </c>
      <c r="F236" s="33">
        <v>-14</v>
      </c>
      <c r="G236" s="29">
        <v>59058.92</v>
      </c>
      <c r="H236" s="30">
        <v>82</v>
      </c>
    </row>
    <row r="237" spans="1:8" outlineLevel="2" x14ac:dyDescent="0.2">
      <c r="A237" s="27"/>
      <c r="B237" s="28" t="s">
        <v>178</v>
      </c>
      <c r="C237" s="29">
        <v>69232.740000000005</v>
      </c>
      <c r="D237" s="33">
        <v>96</v>
      </c>
      <c r="E237" s="29">
        <v>-10173.82</v>
      </c>
      <c r="F237" s="33">
        <v>-14</v>
      </c>
      <c r="G237" s="29">
        <v>59058.92</v>
      </c>
      <c r="H237" s="30">
        <v>82</v>
      </c>
    </row>
    <row r="238" spans="1:8" outlineLevel="2" x14ac:dyDescent="0.2">
      <c r="A238" s="27"/>
      <c r="B238" s="28" t="s">
        <v>179</v>
      </c>
      <c r="C238" s="29">
        <v>43270.47</v>
      </c>
      <c r="D238" s="33">
        <v>60</v>
      </c>
      <c r="E238" s="29">
        <v>-6583.06</v>
      </c>
      <c r="F238" s="33">
        <v>-9</v>
      </c>
      <c r="G238" s="29">
        <v>36687.410000000003</v>
      </c>
      <c r="H238" s="30">
        <v>51</v>
      </c>
    </row>
    <row r="239" spans="1:8" x14ac:dyDescent="0.2">
      <c r="A239" s="78" t="s">
        <v>203</v>
      </c>
      <c r="B239" s="78" t="s">
        <v>94</v>
      </c>
      <c r="C239" s="25">
        <v>1470245</v>
      </c>
      <c r="D239" s="26">
        <v>2039</v>
      </c>
      <c r="E239" s="25">
        <v>-213480</v>
      </c>
      <c r="F239" s="34">
        <v>-295</v>
      </c>
      <c r="G239" s="25">
        <v>1256765</v>
      </c>
      <c r="H239" s="26">
        <v>1744</v>
      </c>
    </row>
    <row r="240" spans="1:8" outlineLevel="2" x14ac:dyDescent="0.2">
      <c r="A240" s="27"/>
      <c r="B240" s="28" t="s">
        <v>168</v>
      </c>
      <c r="C240" s="29">
        <v>76432.55</v>
      </c>
      <c r="D240" s="33">
        <v>106</v>
      </c>
      <c r="E240" s="29">
        <v>-11100.96</v>
      </c>
      <c r="F240" s="33">
        <v>-15</v>
      </c>
      <c r="G240" s="29">
        <v>65331.59</v>
      </c>
      <c r="H240" s="30">
        <v>91</v>
      </c>
    </row>
    <row r="241" spans="1:8" outlineLevel="2" x14ac:dyDescent="0.2">
      <c r="A241" s="27"/>
      <c r="B241" s="28" t="s">
        <v>169</v>
      </c>
      <c r="C241" s="29">
        <v>158633.59</v>
      </c>
      <c r="D241" s="33">
        <v>220</v>
      </c>
      <c r="E241" s="29">
        <v>-23055.84</v>
      </c>
      <c r="F241" s="33">
        <v>-32</v>
      </c>
      <c r="G241" s="29">
        <v>135577.75</v>
      </c>
      <c r="H241" s="30">
        <v>188</v>
      </c>
    </row>
    <row r="242" spans="1:8" outlineLevel="2" x14ac:dyDescent="0.2">
      <c r="A242" s="27"/>
      <c r="B242" s="28" t="s">
        <v>170</v>
      </c>
      <c r="C242" s="29">
        <v>155749.35</v>
      </c>
      <c r="D242" s="33">
        <v>216</v>
      </c>
      <c r="E242" s="29">
        <v>-22628.880000000001</v>
      </c>
      <c r="F242" s="33">
        <v>-31</v>
      </c>
      <c r="G242" s="29">
        <v>133120.47</v>
      </c>
      <c r="H242" s="30">
        <v>185</v>
      </c>
    </row>
    <row r="243" spans="1:8" outlineLevel="2" x14ac:dyDescent="0.2">
      <c r="A243" s="27"/>
      <c r="B243" s="28" t="s">
        <v>171</v>
      </c>
      <c r="C243" s="29">
        <v>161517.84</v>
      </c>
      <c r="D243" s="33">
        <v>224</v>
      </c>
      <c r="E243" s="29">
        <v>-23482.799999999999</v>
      </c>
      <c r="F243" s="33">
        <v>-32</v>
      </c>
      <c r="G243" s="29">
        <v>138035.04</v>
      </c>
      <c r="H243" s="30">
        <v>192</v>
      </c>
    </row>
    <row r="244" spans="1:8" outlineLevel="2" x14ac:dyDescent="0.2">
      <c r="A244" s="27"/>
      <c r="B244" s="28" t="s">
        <v>172</v>
      </c>
      <c r="C244" s="29">
        <v>121859.44</v>
      </c>
      <c r="D244" s="33">
        <v>169</v>
      </c>
      <c r="E244" s="29">
        <v>-17718.84</v>
      </c>
      <c r="F244" s="33">
        <v>-24</v>
      </c>
      <c r="G244" s="29">
        <v>104140.6</v>
      </c>
      <c r="H244" s="30">
        <v>145</v>
      </c>
    </row>
    <row r="245" spans="1:8" outlineLevel="2" x14ac:dyDescent="0.2">
      <c r="A245" s="27"/>
      <c r="B245" s="28" t="s">
        <v>173</v>
      </c>
      <c r="C245" s="29">
        <v>113206.7</v>
      </c>
      <c r="D245" s="33">
        <v>157</v>
      </c>
      <c r="E245" s="29">
        <v>-16437.96</v>
      </c>
      <c r="F245" s="33">
        <v>-23</v>
      </c>
      <c r="G245" s="29">
        <v>96768.74</v>
      </c>
      <c r="H245" s="30">
        <v>134</v>
      </c>
    </row>
    <row r="246" spans="1:8" outlineLevel="2" x14ac:dyDescent="0.2">
      <c r="A246" s="27"/>
      <c r="B246" s="28" t="s">
        <v>174</v>
      </c>
      <c r="C246" s="29">
        <v>113206.7</v>
      </c>
      <c r="D246" s="33">
        <v>157</v>
      </c>
      <c r="E246" s="29">
        <v>-16437.96</v>
      </c>
      <c r="F246" s="33">
        <v>-23</v>
      </c>
      <c r="G246" s="29">
        <v>96768.74</v>
      </c>
      <c r="H246" s="30">
        <v>134</v>
      </c>
    </row>
    <row r="247" spans="1:8" outlineLevel="2" x14ac:dyDescent="0.2">
      <c r="A247" s="27"/>
      <c r="B247" s="28" t="s">
        <v>175</v>
      </c>
      <c r="C247" s="29">
        <v>113206.7</v>
      </c>
      <c r="D247" s="33">
        <v>157</v>
      </c>
      <c r="E247" s="29">
        <v>-16437.96</v>
      </c>
      <c r="F247" s="33">
        <v>-23</v>
      </c>
      <c r="G247" s="29">
        <v>96768.74</v>
      </c>
      <c r="H247" s="30">
        <v>134</v>
      </c>
    </row>
    <row r="248" spans="1:8" outlineLevel="2" x14ac:dyDescent="0.2">
      <c r="A248" s="27"/>
      <c r="B248" s="28" t="s">
        <v>176</v>
      </c>
      <c r="C248" s="29">
        <v>124743.69</v>
      </c>
      <c r="D248" s="33">
        <v>173</v>
      </c>
      <c r="E248" s="29">
        <v>-18145.8</v>
      </c>
      <c r="F248" s="33">
        <v>-25</v>
      </c>
      <c r="G248" s="29">
        <v>106597.89</v>
      </c>
      <c r="H248" s="30">
        <v>148</v>
      </c>
    </row>
    <row r="249" spans="1:8" outlineLevel="2" x14ac:dyDescent="0.2">
      <c r="A249" s="27"/>
      <c r="B249" s="28" t="s">
        <v>177</v>
      </c>
      <c r="C249" s="29">
        <v>124743.69</v>
      </c>
      <c r="D249" s="33">
        <v>173</v>
      </c>
      <c r="E249" s="29">
        <v>-18145.8</v>
      </c>
      <c r="F249" s="33">
        <v>-25</v>
      </c>
      <c r="G249" s="29">
        <v>106597.89</v>
      </c>
      <c r="H249" s="30">
        <v>148</v>
      </c>
    </row>
    <row r="250" spans="1:8" outlineLevel="2" x14ac:dyDescent="0.2">
      <c r="A250" s="27"/>
      <c r="B250" s="28" t="s">
        <v>178</v>
      </c>
      <c r="C250" s="29">
        <v>124743.69</v>
      </c>
      <c r="D250" s="33">
        <v>173</v>
      </c>
      <c r="E250" s="29">
        <v>-18145.8</v>
      </c>
      <c r="F250" s="33">
        <v>-25</v>
      </c>
      <c r="G250" s="29">
        <v>106597.89</v>
      </c>
      <c r="H250" s="30">
        <v>148</v>
      </c>
    </row>
    <row r="251" spans="1:8" outlineLevel="2" x14ac:dyDescent="0.2">
      <c r="A251" s="27"/>
      <c r="B251" s="28" t="s">
        <v>179</v>
      </c>
      <c r="C251" s="29">
        <v>82201.06</v>
      </c>
      <c r="D251" s="33">
        <v>114</v>
      </c>
      <c r="E251" s="29">
        <v>-11741.4</v>
      </c>
      <c r="F251" s="33">
        <v>-17</v>
      </c>
      <c r="G251" s="29">
        <v>70459.66</v>
      </c>
      <c r="H251" s="30">
        <v>97</v>
      </c>
    </row>
    <row r="252" spans="1:8" ht="21" x14ac:dyDescent="0.2">
      <c r="A252" s="78" t="s">
        <v>204</v>
      </c>
      <c r="B252" s="78" t="s">
        <v>95</v>
      </c>
      <c r="C252" s="25">
        <v>918233</v>
      </c>
      <c r="D252" s="26">
        <v>1274</v>
      </c>
      <c r="E252" s="25">
        <v>-133090</v>
      </c>
      <c r="F252" s="34">
        <v>-186</v>
      </c>
      <c r="G252" s="25">
        <v>785143</v>
      </c>
      <c r="H252" s="26">
        <v>1088</v>
      </c>
    </row>
    <row r="253" spans="1:8" outlineLevel="2" x14ac:dyDescent="0.2">
      <c r="A253" s="27"/>
      <c r="B253" s="28" t="s">
        <v>168</v>
      </c>
      <c r="C253" s="29">
        <v>47569.37</v>
      </c>
      <c r="D253" s="33">
        <v>66</v>
      </c>
      <c r="E253" s="29">
        <v>-6920.68</v>
      </c>
      <c r="F253" s="33">
        <v>-11</v>
      </c>
      <c r="G253" s="29">
        <v>40648.69</v>
      </c>
      <c r="H253" s="30">
        <v>55</v>
      </c>
    </row>
    <row r="254" spans="1:8" outlineLevel="2" x14ac:dyDescent="0.2">
      <c r="A254" s="27"/>
      <c r="B254" s="28" t="s">
        <v>169</v>
      </c>
      <c r="C254" s="29">
        <v>99463.23</v>
      </c>
      <c r="D254" s="33">
        <v>138</v>
      </c>
      <c r="E254" s="29">
        <v>-14373.72</v>
      </c>
      <c r="F254" s="33">
        <v>-20</v>
      </c>
      <c r="G254" s="29">
        <v>85089.51</v>
      </c>
      <c r="H254" s="30">
        <v>118</v>
      </c>
    </row>
    <row r="255" spans="1:8" outlineLevel="2" x14ac:dyDescent="0.2">
      <c r="A255" s="27"/>
      <c r="B255" s="28" t="s">
        <v>170</v>
      </c>
      <c r="C255" s="29">
        <v>97300.99</v>
      </c>
      <c r="D255" s="33">
        <v>135</v>
      </c>
      <c r="E255" s="29">
        <v>-14107.54</v>
      </c>
      <c r="F255" s="33">
        <v>-20</v>
      </c>
      <c r="G255" s="29">
        <v>83193.45</v>
      </c>
      <c r="H255" s="30">
        <v>115</v>
      </c>
    </row>
    <row r="256" spans="1:8" outlineLevel="2" x14ac:dyDescent="0.2">
      <c r="A256" s="27"/>
      <c r="B256" s="28" t="s">
        <v>171</v>
      </c>
      <c r="C256" s="29">
        <v>100904.73</v>
      </c>
      <c r="D256" s="33">
        <v>140</v>
      </c>
      <c r="E256" s="29">
        <v>-14639.9</v>
      </c>
      <c r="F256" s="33">
        <v>-20</v>
      </c>
      <c r="G256" s="29">
        <v>86264.83</v>
      </c>
      <c r="H256" s="30">
        <v>120</v>
      </c>
    </row>
    <row r="257" spans="1:8" outlineLevel="2" x14ac:dyDescent="0.2">
      <c r="A257" s="27"/>
      <c r="B257" s="28" t="s">
        <v>172</v>
      </c>
      <c r="C257" s="29">
        <v>76399.289999999994</v>
      </c>
      <c r="D257" s="33">
        <v>106</v>
      </c>
      <c r="E257" s="29">
        <v>-11046.47</v>
      </c>
      <c r="F257" s="33">
        <v>-15</v>
      </c>
      <c r="G257" s="29">
        <v>65352.82</v>
      </c>
      <c r="H257" s="30">
        <v>91</v>
      </c>
    </row>
    <row r="258" spans="1:8" outlineLevel="2" x14ac:dyDescent="0.2">
      <c r="A258" s="27"/>
      <c r="B258" s="28" t="s">
        <v>173</v>
      </c>
      <c r="C258" s="29">
        <v>70633.31</v>
      </c>
      <c r="D258" s="33">
        <v>98</v>
      </c>
      <c r="E258" s="29">
        <v>-10247.93</v>
      </c>
      <c r="F258" s="33">
        <v>-14</v>
      </c>
      <c r="G258" s="29">
        <v>60385.38</v>
      </c>
      <c r="H258" s="30">
        <v>84</v>
      </c>
    </row>
    <row r="259" spans="1:8" outlineLevel="2" x14ac:dyDescent="0.2">
      <c r="A259" s="27"/>
      <c r="B259" s="28" t="s">
        <v>174</v>
      </c>
      <c r="C259" s="29">
        <v>70633.31</v>
      </c>
      <c r="D259" s="33">
        <v>98</v>
      </c>
      <c r="E259" s="29">
        <v>-10247.93</v>
      </c>
      <c r="F259" s="33">
        <v>-14</v>
      </c>
      <c r="G259" s="29">
        <v>60385.38</v>
      </c>
      <c r="H259" s="30">
        <v>84</v>
      </c>
    </row>
    <row r="260" spans="1:8" outlineLevel="2" x14ac:dyDescent="0.2">
      <c r="A260" s="27"/>
      <c r="B260" s="28" t="s">
        <v>175</v>
      </c>
      <c r="C260" s="29">
        <v>70633.31</v>
      </c>
      <c r="D260" s="33">
        <v>98</v>
      </c>
      <c r="E260" s="29">
        <v>-10247.93</v>
      </c>
      <c r="F260" s="33">
        <v>-14</v>
      </c>
      <c r="G260" s="29">
        <v>60385.38</v>
      </c>
      <c r="H260" s="30">
        <v>84</v>
      </c>
    </row>
    <row r="261" spans="1:8" outlineLevel="2" x14ac:dyDescent="0.2">
      <c r="A261" s="27"/>
      <c r="B261" s="28" t="s">
        <v>176</v>
      </c>
      <c r="C261" s="29">
        <v>77840.789999999994</v>
      </c>
      <c r="D261" s="33">
        <v>108</v>
      </c>
      <c r="E261" s="29">
        <v>-11312.65</v>
      </c>
      <c r="F261" s="33">
        <v>-16</v>
      </c>
      <c r="G261" s="29">
        <v>66528.14</v>
      </c>
      <c r="H261" s="30">
        <v>92</v>
      </c>
    </row>
    <row r="262" spans="1:8" outlineLevel="2" x14ac:dyDescent="0.2">
      <c r="A262" s="27"/>
      <c r="B262" s="28" t="s">
        <v>177</v>
      </c>
      <c r="C262" s="29">
        <v>77840.789999999994</v>
      </c>
      <c r="D262" s="33">
        <v>108</v>
      </c>
      <c r="E262" s="29">
        <v>-11312.65</v>
      </c>
      <c r="F262" s="33">
        <v>-16</v>
      </c>
      <c r="G262" s="29">
        <v>66528.14</v>
      </c>
      <c r="H262" s="30">
        <v>92</v>
      </c>
    </row>
    <row r="263" spans="1:8" outlineLevel="2" x14ac:dyDescent="0.2">
      <c r="A263" s="27"/>
      <c r="B263" s="28" t="s">
        <v>178</v>
      </c>
      <c r="C263" s="29">
        <v>77840.789999999994</v>
      </c>
      <c r="D263" s="33">
        <v>108</v>
      </c>
      <c r="E263" s="29">
        <v>-11312.65</v>
      </c>
      <c r="F263" s="33">
        <v>-16</v>
      </c>
      <c r="G263" s="29">
        <v>66528.14</v>
      </c>
      <c r="H263" s="30">
        <v>92</v>
      </c>
    </row>
    <row r="264" spans="1:8" outlineLevel="2" x14ac:dyDescent="0.2">
      <c r="A264" s="27"/>
      <c r="B264" s="28" t="s">
        <v>179</v>
      </c>
      <c r="C264" s="29">
        <v>51173.09</v>
      </c>
      <c r="D264" s="33">
        <v>71</v>
      </c>
      <c r="E264" s="29">
        <v>-7319.95</v>
      </c>
      <c r="F264" s="33">
        <v>-10</v>
      </c>
      <c r="G264" s="29">
        <v>43853.14</v>
      </c>
      <c r="H264" s="30">
        <v>61</v>
      </c>
    </row>
    <row r="265" spans="1:8" ht="21" x14ac:dyDescent="0.2">
      <c r="A265" s="78" t="s">
        <v>205</v>
      </c>
      <c r="B265" s="78" t="s">
        <v>96</v>
      </c>
      <c r="C265" s="25">
        <v>2355876</v>
      </c>
      <c r="D265" s="26">
        <v>3268</v>
      </c>
      <c r="E265" s="25">
        <v>-340318</v>
      </c>
      <c r="F265" s="34">
        <v>-473</v>
      </c>
      <c r="G265" s="25">
        <v>2015558</v>
      </c>
      <c r="H265" s="26">
        <v>2795</v>
      </c>
    </row>
    <row r="266" spans="1:8" outlineLevel="2" x14ac:dyDescent="0.2">
      <c r="A266" s="27"/>
      <c r="B266" s="28" t="s">
        <v>168</v>
      </c>
      <c r="C266" s="29">
        <v>122551.69</v>
      </c>
      <c r="D266" s="33">
        <v>170</v>
      </c>
      <c r="E266" s="29">
        <v>-17696.53</v>
      </c>
      <c r="F266" s="33">
        <v>-27</v>
      </c>
      <c r="G266" s="29">
        <v>104855.16</v>
      </c>
      <c r="H266" s="30">
        <v>143</v>
      </c>
    </row>
    <row r="267" spans="1:8" outlineLevel="2" x14ac:dyDescent="0.2">
      <c r="A267" s="27"/>
      <c r="B267" s="28" t="s">
        <v>169</v>
      </c>
      <c r="C267" s="29">
        <v>254474.98</v>
      </c>
      <c r="D267" s="33">
        <v>353</v>
      </c>
      <c r="E267" s="29">
        <v>-36754.339999999997</v>
      </c>
      <c r="F267" s="33">
        <v>-51</v>
      </c>
      <c r="G267" s="29">
        <v>217720.64</v>
      </c>
      <c r="H267" s="30">
        <v>302</v>
      </c>
    </row>
    <row r="268" spans="1:8" outlineLevel="2" x14ac:dyDescent="0.2">
      <c r="A268" s="27"/>
      <c r="B268" s="28" t="s">
        <v>170</v>
      </c>
      <c r="C268" s="29">
        <v>249428.73</v>
      </c>
      <c r="D268" s="33">
        <v>346</v>
      </c>
      <c r="E268" s="29">
        <v>-36073.71</v>
      </c>
      <c r="F268" s="33">
        <v>-50</v>
      </c>
      <c r="G268" s="29">
        <v>213355.02</v>
      </c>
      <c r="H268" s="30">
        <v>296</v>
      </c>
    </row>
    <row r="269" spans="1:8" outlineLevel="2" x14ac:dyDescent="0.2">
      <c r="A269" s="27"/>
      <c r="B269" s="28" t="s">
        <v>171</v>
      </c>
      <c r="C269" s="29">
        <v>258800.33</v>
      </c>
      <c r="D269" s="33">
        <v>359</v>
      </c>
      <c r="E269" s="29">
        <v>-37434.980000000003</v>
      </c>
      <c r="F269" s="33">
        <v>-52</v>
      </c>
      <c r="G269" s="29">
        <v>221365.35</v>
      </c>
      <c r="H269" s="30">
        <v>307</v>
      </c>
    </row>
    <row r="270" spans="1:8" outlineLevel="2" x14ac:dyDescent="0.2">
      <c r="A270" s="27"/>
      <c r="B270" s="28" t="s">
        <v>172</v>
      </c>
      <c r="C270" s="29">
        <v>195361.81</v>
      </c>
      <c r="D270" s="33">
        <v>271</v>
      </c>
      <c r="E270" s="29">
        <v>-28246.39</v>
      </c>
      <c r="F270" s="33">
        <v>-39</v>
      </c>
      <c r="G270" s="29">
        <v>167115.42000000001</v>
      </c>
      <c r="H270" s="30">
        <v>232</v>
      </c>
    </row>
    <row r="271" spans="1:8" outlineLevel="2" x14ac:dyDescent="0.2">
      <c r="A271" s="27"/>
      <c r="B271" s="28" t="s">
        <v>173</v>
      </c>
      <c r="C271" s="29">
        <v>181664.86</v>
      </c>
      <c r="D271" s="33">
        <v>252</v>
      </c>
      <c r="E271" s="29">
        <v>-26204.49</v>
      </c>
      <c r="F271" s="33">
        <v>-36</v>
      </c>
      <c r="G271" s="29">
        <v>155460.37</v>
      </c>
      <c r="H271" s="30">
        <v>216</v>
      </c>
    </row>
    <row r="272" spans="1:8" outlineLevel="2" x14ac:dyDescent="0.2">
      <c r="A272" s="27"/>
      <c r="B272" s="28" t="s">
        <v>174</v>
      </c>
      <c r="C272" s="29">
        <v>181664.86</v>
      </c>
      <c r="D272" s="33">
        <v>252</v>
      </c>
      <c r="E272" s="29">
        <v>-26204.49</v>
      </c>
      <c r="F272" s="33">
        <v>-36</v>
      </c>
      <c r="G272" s="29">
        <v>155460.37</v>
      </c>
      <c r="H272" s="30">
        <v>216</v>
      </c>
    </row>
    <row r="273" spans="1:8" outlineLevel="2" x14ac:dyDescent="0.2">
      <c r="A273" s="27"/>
      <c r="B273" s="28" t="s">
        <v>175</v>
      </c>
      <c r="C273" s="29">
        <v>181664.86</v>
      </c>
      <c r="D273" s="33">
        <v>252</v>
      </c>
      <c r="E273" s="29">
        <v>-26204.49</v>
      </c>
      <c r="F273" s="33">
        <v>-36</v>
      </c>
      <c r="G273" s="29">
        <v>155460.37</v>
      </c>
      <c r="H273" s="30">
        <v>216</v>
      </c>
    </row>
    <row r="274" spans="1:8" outlineLevel="2" x14ac:dyDescent="0.2">
      <c r="A274" s="27"/>
      <c r="B274" s="28" t="s">
        <v>176</v>
      </c>
      <c r="C274" s="29">
        <v>200408.06</v>
      </c>
      <c r="D274" s="33">
        <v>278</v>
      </c>
      <c r="E274" s="29">
        <v>-28927.03</v>
      </c>
      <c r="F274" s="33">
        <v>-40</v>
      </c>
      <c r="G274" s="29">
        <v>171481.03</v>
      </c>
      <c r="H274" s="30">
        <v>238</v>
      </c>
    </row>
    <row r="275" spans="1:8" outlineLevel="2" x14ac:dyDescent="0.2">
      <c r="A275" s="27"/>
      <c r="B275" s="28" t="s">
        <v>177</v>
      </c>
      <c r="C275" s="29">
        <v>200408.06</v>
      </c>
      <c r="D275" s="33">
        <v>278</v>
      </c>
      <c r="E275" s="29">
        <v>-28927.03</v>
      </c>
      <c r="F275" s="33">
        <v>-40</v>
      </c>
      <c r="G275" s="29">
        <v>171481.03</v>
      </c>
      <c r="H275" s="30">
        <v>238</v>
      </c>
    </row>
    <row r="276" spans="1:8" outlineLevel="2" x14ac:dyDescent="0.2">
      <c r="A276" s="27"/>
      <c r="B276" s="28" t="s">
        <v>178</v>
      </c>
      <c r="C276" s="29">
        <v>200408.06</v>
      </c>
      <c r="D276" s="33">
        <v>278</v>
      </c>
      <c r="E276" s="29">
        <v>-28927.03</v>
      </c>
      <c r="F276" s="33">
        <v>-40</v>
      </c>
      <c r="G276" s="29">
        <v>171481.03</v>
      </c>
      <c r="H276" s="30">
        <v>238</v>
      </c>
    </row>
    <row r="277" spans="1:8" outlineLevel="2" x14ac:dyDescent="0.2">
      <c r="A277" s="27"/>
      <c r="B277" s="28" t="s">
        <v>179</v>
      </c>
      <c r="C277" s="29">
        <v>129039.7</v>
      </c>
      <c r="D277" s="33">
        <v>179</v>
      </c>
      <c r="E277" s="29">
        <v>-18717.490000000002</v>
      </c>
      <c r="F277" s="33">
        <v>-26</v>
      </c>
      <c r="G277" s="29">
        <v>110322.21</v>
      </c>
      <c r="H277" s="30">
        <v>153</v>
      </c>
    </row>
    <row r="278" spans="1:8" ht="21" x14ac:dyDescent="0.2">
      <c r="A278" s="78" t="s">
        <v>206</v>
      </c>
      <c r="B278" s="78" t="s">
        <v>97</v>
      </c>
      <c r="C278" s="25">
        <v>973167</v>
      </c>
      <c r="D278" s="26">
        <v>1350</v>
      </c>
      <c r="E278" s="25">
        <v>-140236</v>
      </c>
      <c r="F278" s="34">
        <v>-195</v>
      </c>
      <c r="G278" s="25">
        <v>832931</v>
      </c>
      <c r="H278" s="26">
        <v>1155</v>
      </c>
    </row>
    <row r="279" spans="1:8" outlineLevel="2" x14ac:dyDescent="0.2">
      <c r="A279" s="27"/>
      <c r="B279" s="28" t="s">
        <v>168</v>
      </c>
      <c r="C279" s="29">
        <v>50460.51</v>
      </c>
      <c r="D279" s="33">
        <v>70</v>
      </c>
      <c r="E279" s="29">
        <v>-7292.27</v>
      </c>
      <c r="F279" s="33">
        <v>-9</v>
      </c>
      <c r="G279" s="29">
        <v>43168.24</v>
      </c>
      <c r="H279" s="30">
        <v>61</v>
      </c>
    </row>
    <row r="280" spans="1:8" outlineLevel="2" x14ac:dyDescent="0.2">
      <c r="A280" s="27"/>
      <c r="B280" s="28" t="s">
        <v>169</v>
      </c>
      <c r="C280" s="29">
        <v>105246.21</v>
      </c>
      <c r="D280" s="33">
        <v>146</v>
      </c>
      <c r="E280" s="29">
        <v>-15145.49</v>
      </c>
      <c r="F280" s="33">
        <v>-21</v>
      </c>
      <c r="G280" s="29">
        <v>90100.72</v>
      </c>
      <c r="H280" s="30">
        <v>125</v>
      </c>
    </row>
    <row r="281" spans="1:8" outlineLevel="2" x14ac:dyDescent="0.2">
      <c r="A281" s="27"/>
      <c r="B281" s="28" t="s">
        <v>170</v>
      </c>
      <c r="C281" s="29">
        <v>103083.62</v>
      </c>
      <c r="D281" s="33">
        <v>143</v>
      </c>
      <c r="E281" s="29">
        <v>-14865.02</v>
      </c>
      <c r="F281" s="33">
        <v>-21</v>
      </c>
      <c r="G281" s="29">
        <v>88218.6</v>
      </c>
      <c r="H281" s="30">
        <v>122</v>
      </c>
    </row>
    <row r="282" spans="1:8" outlineLevel="2" x14ac:dyDescent="0.2">
      <c r="A282" s="27"/>
      <c r="B282" s="28" t="s">
        <v>171</v>
      </c>
      <c r="C282" s="29">
        <v>107408.8</v>
      </c>
      <c r="D282" s="33">
        <v>149</v>
      </c>
      <c r="E282" s="29">
        <v>-15425.96</v>
      </c>
      <c r="F282" s="33">
        <v>-21</v>
      </c>
      <c r="G282" s="29">
        <v>91982.84</v>
      </c>
      <c r="H282" s="30">
        <v>128</v>
      </c>
    </row>
    <row r="283" spans="1:8" outlineLevel="2" x14ac:dyDescent="0.2">
      <c r="A283" s="27"/>
      <c r="B283" s="28" t="s">
        <v>172</v>
      </c>
      <c r="C283" s="29">
        <v>80736.820000000007</v>
      </c>
      <c r="D283" s="33">
        <v>112</v>
      </c>
      <c r="E283" s="29">
        <v>-11639.59</v>
      </c>
      <c r="F283" s="33">
        <v>-16</v>
      </c>
      <c r="G283" s="29">
        <v>69097.23</v>
      </c>
      <c r="H283" s="30">
        <v>96</v>
      </c>
    </row>
    <row r="284" spans="1:8" outlineLevel="2" x14ac:dyDescent="0.2">
      <c r="A284" s="27"/>
      <c r="B284" s="28" t="s">
        <v>173</v>
      </c>
      <c r="C284" s="29">
        <v>74969.899999999994</v>
      </c>
      <c r="D284" s="33">
        <v>104</v>
      </c>
      <c r="E284" s="29">
        <v>-10798.17</v>
      </c>
      <c r="F284" s="33">
        <v>-15</v>
      </c>
      <c r="G284" s="29">
        <v>64171.73</v>
      </c>
      <c r="H284" s="30">
        <v>89</v>
      </c>
    </row>
    <row r="285" spans="1:8" outlineLevel="2" x14ac:dyDescent="0.2">
      <c r="A285" s="27"/>
      <c r="B285" s="28" t="s">
        <v>174</v>
      </c>
      <c r="C285" s="29">
        <v>74969.899999999994</v>
      </c>
      <c r="D285" s="33">
        <v>104</v>
      </c>
      <c r="E285" s="29">
        <v>-10798.17</v>
      </c>
      <c r="F285" s="33">
        <v>-15</v>
      </c>
      <c r="G285" s="29">
        <v>64171.73</v>
      </c>
      <c r="H285" s="30">
        <v>89</v>
      </c>
    </row>
    <row r="286" spans="1:8" outlineLevel="2" x14ac:dyDescent="0.2">
      <c r="A286" s="27"/>
      <c r="B286" s="28" t="s">
        <v>175</v>
      </c>
      <c r="C286" s="29">
        <v>74969.899999999994</v>
      </c>
      <c r="D286" s="33">
        <v>104</v>
      </c>
      <c r="E286" s="29">
        <v>-10798.17</v>
      </c>
      <c r="F286" s="33">
        <v>-15</v>
      </c>
      <c r="G286" s="29">
        <v>64171.73</v>
      </c>
      <c r="H286" s="30">
        <v>89</v>
      </c>
    </row>
    <row r="287" spans="1:8" outlineLevel="2" x14ac:dyDescent="0.2">
      <c r="A287" s="27"/>
      <c r="B287" s="28" t="s">
        <v>176</v>
      </c>
      <c r="C287" s="29">
        <v>82899.41</v>
      </c>
      <c r="D287" s="33">
        <v>115</v>
      </c>
      <c r="E287" s="29">
        <v>-11920.06</v>
      </c>
      <c r="F287" s="33">
        <v>-17</v>
      </c>
      <c r="G287" s="29">
        <v>70979.350000000006</v>
      </c>
      <c r="H287" s="30">
        <v>98</v>
      </c>
    </row>
    <row r="288" spans="1:8" outlineLevel="2" x14ac:dyDescent="0.2">
      <c r="A288" s="27"/>
      <c r="B288" s="28" t="s">
        <v>177</v>
      </c>
      <c r="C288" s="29">
        <v>82899.41</v>
      </c>
      <c r="D288" s="33">
        <v>115</v>
      </c>
      <c r="E288" s="29">
        <v>-11920.06</v>
      </c>
      <c r="F288" s="33">
        <v>-17</v>
      </c>
      <c r="G288" s="29">
        <v>70979.350000000006</v>
      </c>
      <c r="H288" s="30">
        <v>98</v>
      </c>
    </row>
    <row r="289" spans="1:8" outlineLevel="2" x14ac:dyDescent="0.2">
      <c r="A289" s="27"/>
      <c r="B289" s="28" t="s">
        <v>178</v>
      </c>
      <c r="C289" s="29">
        <v>82899.41</v>
      </c>
      <c r="D289" s="33">
        <v>115</v>
      </c>
      <c r="E289" s="29">
        <v>-11920.06</v>
      </c>
      <c r="F289" s="33">
        <v>-17</v>
      </c>
      <c r="G289" s="29">
        <v>70979.350000000006</v>
      </c>
      <c r="H289" s="30">
        <v>98</v>
      </c>
    </row>
    <row r="290" spans="1:8" outlineLevel="2" x14ac:dyDescent="0.2">
      <c r="A290" s="27"/>
      <c r="B290" s="28" t="s">
        <v>179</v>
      </c>
      <c r="C290" s="29">
        <v>52623.11</v>
      </c>
      <c r="D290" s="33">
        <v>73</v>
      </c>
      <c r="E290" s="29">
        <v>-7712.98</v>
      </c>
      <c r="F290" s="33">
        <v>-11</v>
      </c>
      <c r="G290" s="29">
        <v>44910.13</v>
      </c>
      <c r="H290" s="30">
        <v>62</v>
      </c>
    </row>
    <row r="291" spans="1:8" collapsed="1" x14ac:dyDescent="0.2">
      <c r="A291" s="78" t="s">
        <v>207</v>
      </c>
      <c r="B291" s="78" t="s">
        <v>98</v>
      </c>
      <c r="C291" s="25">
        <v>1654696</v>
      </c>
      <c r="D291" s="26">
        <v>2295</v>
      </c>
      <c r="E291" s="25">
        <v>-239384</v>
      </c>
      <c r="F291" s="34">
        <v>-332</v>
      </c>
      <c r="G291" s="25">
        <v>1415312</v>
      </c>
      <c r="H291" s="26">
        <v>1963</v>
      </c>
    </row>
    <row r="292" spans="1:8" outlineLevel="2" x14ac:dyDescent="0.2">
      <c r="A292" s="27"/>
      <c r="B292" s="28" t="s">
        <v>168</v>
      </c>
      <c r="C292" s="29">
        <v>85799.05</v>
      </c>
      <c r="D292" s="33">
        <v>119</v>
      </c>
      <c r="E292" s="29">
        <v>-12447.97</v>
      </c>
      <c r="F292" s="33">
        <v>-15</v>
      </c>
      <c r="G292" s="29">
        <v>73351.08</v>
      </c>
      <c r="H292" s="30">
        <v>104</v>
      </c>
    </row>
    <row r="293" spans="1:8" outlineLevel="2" x14ac:dyDescent="0.2">
      <c r="A293" s="27"/>
      <c r="B293" s="28" t="s">
        <v>169</v>
      </c>
      <c r="C293" s="29">
        <v>178808.11</v>
      </c>
      <c r="D293" s="33">
        <v>248</v>
      </c>
      <c r="E293" s="29">
        <v>-25853.47</v>
      </c>
      <c r="F293" s="33">
        <v>-36</v>
      </c>
      <c r="G293" s="29">
        <v>152954.64000000001</v>
      </c>
      <c r="H293" s="30">
        <v>212</v>
      </c>
    </row>
    <row r="294" spans="1:8" outlineLevel="2" x14ac:dyDescent="0.2">
      <c r="A294" s="27"/>
      <c r="B294" s="28" t="s">
        <v>170</v>
      </c>
      <c r="C294" s="29">
        <v>175203.11</v>
      </c>
      <c r="D294" s="33">
        <v>243</v>
      </c>
      <c r="E294" s="29">
        <v>-25374.7</v>
      </c>
      <c r="F294" s="33">
        <v>-35</v>
      </c>
      <c r="G294" s="29">
        <v>149828.41</v>
      </c>
      <c r="H294" s="30">
        <v>208</v>
      </c>
    </row>
    <row r="295" spans="1:8" outlineLevel="2" x14ac:dyDescent="0.2">
      <c r="A295" s="27"/>
      <c r="B295" s="28" t="s">
        <v>171</v>
      </c>
      <c r="C295" s="29">
        <v>181692.11</v>
      </c>
      <c r="D295" s="33">
        <v>252</v>
      </c>
      <c r="E295" s="29">
        <v>-26332.240000000002</v>
      </c>
      <c r="F295" s="33">
        <v>-37</v>
      </c>
      <c r="G295" s="29">
        <v>155359.87</v>
      </c>
      <c r="H295" s="30">
        <v>215</v>
      </c>
    </row>
    <row r="296" spans="1:8" outlineLevel="2" x14ac:dyDescent="0.2">
      <c r="A296" s="27"/>
      <c r="B296" s="28" t="s">
        <v>172</v>
      </c>
      <c r="C296" s="29">
        <v>136990.07999999999</v>
      </c>
      <c r="D296" s="33">
        <v>190</v>
      </c>
      <c r="E296" s="29">
        <v>-19868.87</v>
      </c>
      <c r="F296" s="33">
        <v>-28</v>
      </c>
      <c r="G296" s="29">
        <v>117121.21</v>
      </c>
      <c r="H296" s="30">
        <v>162</v>
      </c>
    </row>
    <row r="297" spans="1:8" outlineLevel="2" x14ac:dyDescent="0.2">
      <c r="A297" s="27"/>
      <c r="B297" s="28" t="s">
        <v>173</v>
      </c>
      <c r="C297" s="29">
        <v>127617.08</v>
      </c>
      <c r="D297" s="33">
        <v>177</v>
      </c>
      <c r="E297" s="29">
        <v>-18432.57</v>
      </c>
      <c r="F297" s="33">
        <v>-26</v>
      </c>
      <c r="G297" s="29">
        <v>109184.51</v>
      </c>
      <c r="H297" s="30">
        <v>151</v>
      </c>
    </row>
    <row r="298" spans="1:8" outlineLevel="2" x14ac:dyDescent="0.2">
      <c r="A298" s="27"/>
      <c r="B298" s="28" t="s">
        <v>174</v>
      </c>
      <c r="C298" s="29">
        <v>127617.08</v>
      </c>
      <c r="D298" s="33">
        <v>177</v>
      </c>
      <c r="E298" s="29">
        <v>-18432.57</v>
      </c>
      <c r="F298" s="33">
        <v>-26</v>
      </c>
      <c r="G298" s="29">
        <v>109184.51</v>
      </c>
      <c r="H298" s="30">
        <v>151</v>
      </c>
    </row>
    <row r="299" spans="1:8" outlineLevel="2" x14ac:dyDescent="0.2">
      <c r="A299" s="27"/>
      <c r="B299" s="28" t="s">
        <v>175</v>
      </c>
      <c r="C299" s="29">
        <v>127617.08</v>
      </c>
      <c r="D299" s="33">
        <v>177</v>
      </c>
      <c r="E299" s="29">
        <v>-18432.57</v>
      </c>
      <c r="F299" s="33">
        <v>-26</v>
      </c>
      <c r="G299" s="29">
        <v>109184.51</v>
      </c>
      <c r="H299" s="30">
        <v>151</v>
      </c>
    </row>
    <row r="300" spans="1:8" outlineLevel="2" x14ac:dyDescent="0.2">
      <c r="A300" s="27"/>
      <c r="B300" s="28" t="s">
        <v>176</v>
      </c>
      <c r="C300" s="29">
        <v>140595.07999999999</v>
      </c>
      <c r="D300" s="33">
        <v>195</v>
      </c>
      <c r="E300" s="29">
        <v>-20347.64</v>
      </c>
      <c r="F300" s="33">
        <v>-28</v>
      </c>
      <c r="G300" s="29">
        <v>120247.44</v>
      </c>
      <c r="H300" s="30">
        <v>167</v>
      </c>
    </row>
    <row r="301" spans="1:8" outlineLevel="2" x14ac:dyDescent="0.2">
      <c r="A301" s="27"/>
      <c r="B301" s="28" t="s">
        <v>177</v>
      </c>
      <c r="C301" s="29">
        <v>140595.07999999999</v>
      </c>
      <c r="D301" s="33">
        <v>195</v>
      </c>
      <c r="E301" s="29">
        <v>-20347.64</v>
      </c>
      <c r="F301" s="33">
        <v>-28</v>
      </c>
      <c r="G301" s="29">
        <v>120247.44</v>
      </c>
      <c r="H301" s="30">
        <v>167</v>
      </c>
    </row>
    <row r="302" spans="1:8" outlineLevel="2" x14ac:dyDescent="0.2">
      <c r="A302" s="27"/>
      <c r="B302" s="28" t="s">
        <v>178</v>
      </c>
      <c r="C302" s="29">
        <v>140595.07999999999</v>
      </c>
      <c r="D302" s="33">
        <v>195</v>
      </c>
      <c r="E302" s="29">
        <v>-20347.64</v>
      </c>
      <c r="F302" s="33">
        <v>-28</v>
      </c>
      <c r="G302" s="29">
        <v>120247.44</v>
      </c>
      <c r="H302" s="30">
        <v>167</v>
      </c>
    </row>
    <row r="303" spans="1:8" outlineLevel="2" x14ac:dyDescent="0.2">
      <c r="A303" s="27"/>
      <c r="B303" s="28" t="s">
        <v>179</v>
      </c>
      <c r="C303" s="29">
        <v>91567.06</v>
      </c>
      <c r="D303" s="33">
        <v>127</v>
      </c>
      <c r="E303" s="29">
        <v>-13166.12</v>
      </c>
      <c r="F303" s="33">
        <v>-19</v>
      </c>
      <c r="G303" s="29">
        <v>78400.94</v>
      </c>
      <c r="H303" s="30">
        <v>108</v>
      </c>
    </row>
    <row r="304" spans="1:8" ht="21" x14ac:dyDescent="0.2">
      <c r="A304" s="78" t="s">
        <v>208</v>
      </c>
      <c r="B304" s="78" t="s">
        <v>99</v>
      </c>
      <c r="C304" s="25">
        <v>1978043</v>
      </c>
      <c r="D304" s="26">
        <v>2744</v>
      </c>
      <c r="E304" s="25">
        <v>-284492</v>
      </c>
      <c r="F304" s="34">
        <v>-395</v>
      </c>
      <c r="G304" s="25">
        <v>1693551</v>
      </c>
      <c r="H304" s="26">
        <v>2349</v>
      </c>
    </row>
    <row r="305" spans="1:8" outlineLevel="2" x14ac:dyDescent="0.2">
      <c r="A305" s="27"/>
      <c r="B305" s="28" t="s">
        <v>168</v>
      </c>
      <c r="C305" s="29">
        <v>103083.14</v>
      </c>
      <c r="D305" s="33">
        <v>143</v>
      </c>
      <c r="E305" s="29">
        <v>-14793.59</v>
      </c>
      <c r="F305" s="33">
        <v>-20</v>
      </c>
      <c r="G305" s="29">
        <v>88289.55</v>
      </c>
      <c r="H305" s="30">
        <v>123</v>
      </c>
    </row>
    <row r="306" spans="1:8" outlineLevel="2" x14ac:dyDescent="0.2">
      <c r="A306" s="27"/>
      <c r="B306" s="28" t="s">
        <v>169</v>
      </c>
      <c r="C306" s="29">
        <v>213374.9</v>
      </c>
      <c r="D306" s="33">
        <v>296</v>
      </c>
      <c r="E306" s="29">
        <v>-30725.14</v>
      </c>
      <c r="F306" s="33">
        <v>-43</v>
      </c>
      <c r="G306" s="29">
        <v>182649.76</v>
      </c>
      <c r="H306" s="30">
        <v>253</v>
      </c>
    </row>
    <row r="307" spans="1:8" outlineLevel="2" x14ac:dyDescent="0.2">
      <c r="A307" s="27"/>
      <c r="B307" s="28" t="s">
        <v>170</v>
      </c>
      <c r="C307" s="29">
        <v>209770.6</v>
      </c>
      <c r="D307" s="33">
        <v>291</v>
      </c>
      <c r="E307" s="29">
        <v>-30156.15</v>
      </c>
      <c r="F307" s="33">
        <v>-42</v>
      </c>
      <c r="G307" s="29">
        <v>179614.45</v>
      </c>
      <c r="H307" s="30">
        <v>249</v>
      </c>
    </row>
    <row r="308" spans="1:8" outlineLevel="2" x14ac:dyDescent="0.2">
      <c r="A308" s="27"/>
      <c r="B308" s="28" t="s">
        <v>171</v>
      </c>
      <c r="C308" s="29">
        <v>217700.07</v>
      </c>
      <c r="D308" s="33">
        <v>302</v>
      </c>
      <c r="E308" s="29">
        <v>-31294.12</v>
      </c>
      <c r="F308" s="33">
        <v>-43</v>
      </c>
      <c r="G308" s="29">
        <v>186405.95</v>
      </c>
      <c r="H308" s="30">
        <v>259</v>
      </c>
    </row>
    <row r="309" spans="1:8" outlineLevel="2" x14ac:dyDescent="0.2">
      <c r="A309" s="27"/>
      <c r="B309" s="28" t="s">
        <v>172</v>
      </c>
      <c r="C309" s="29">
        <v>164356.34</v>
      </c>
      <c r="D309" s="33">
        <v>228</v>
      </c>
      <c r="E309" s="29">
        <v>-23612.84</v>
      </c>
      <c r="F309" s="33">
        <v>-33</v>
      </c>
      <c r="G309" s="29">
        <v>140743.5</v>
      </c>
      <c r="H309" s="30">
        <v>195</v>
      </c>
    </row>
    <row r="310" spans="1:8" outlineLevel="2" x14ac:dyDescent="0.2">
      <c r="A310" s="27"/>
      <c r="B310" s="28" t="s">
        <v>173</v>
      </c>
      <c r="C310" s="29">
        <v>152101.70000000001</v>
      </c>
      <c r="D310" s="33">
        <v>211</v>
      </c>
      <c r="E310" s="29">
        <v>-21905.88</v>
      </c>
      <c r="F310" s="33">
        <v>-30</v>
      </c>
      <c r="G310" s="29">
        <v>130195.82</v>
      </c>
      <c r="H310" s="30">
        <v>181</v>
      </c>
    </row>
    <row r="311" spans="1:8" outlineLevel="2" x14ac:dyDescent="0.2">
      <c r="A311" s="27"/>
      <c r="B311" s="28" t="s">
        <v>174</v>
      </c>
      <c r="C311" s="29">
        <v>152101.70000000001</v>
      </c>
      <c r="D311" s="33">
        <v>211</v>
      </c>
      <c r="E311" s="29">
        <v>-21905.88</v>
      </c>
      <c r="F311" s="33">
        <v>-30</v>
      </c>
      <c r="G311" s="29">
        <v>130195.82</v>
      </c>
      <c r="H311" s="30">
        <v>181</v>
      </c>
    </row>
    <row r="312" spans="1:8" outlineLevel="2" x14ac:dyDescent="0.2">
      <c r="A312" s="27"/>
      <c r="B312" s="28" t="s">
        <v>175</v>
      </c>
      <c r="C312" s="29">
        <v>152101.70000000001</v>
      </c>
      <c r="D312" s="33">
        <v>211</v>
      </c>
      <c r="E312" s="29">
        <v>-21905.88</v>
      </c>
      <c r="F312" s="33">
        <v>-30</v>
      </c>
      <c r="G312" s="29">
        <v>130195.82</v>
      </c>
      <c r="H312" s="30">
        <v>181</v>
      </c>
    </row>
    <row r="313" spans="1:8" outlineLevel="2" x14ac:dyDescent="0.2">
      <c r="A313" s="27"/>
      <c r="B313" s="28" t="s">
        <v>176</v>
      </c>
      <c r="C313" s="29">
        <v>167960.65</v>
      </c>
      <c r="D313" s="33">
        <v>233</v>
      </c>
      <c r="E313" s="29">
        <v>-24181.82</v>
      </c>
      <c r="F313" s="33">
        <v>-34</v>
      </c>
      <c r="G313" s="29">
        <v>143778.82999999999</v>
      </c>
      <c r="H313" s="30">
        <v>199</v>
      </c>
    </row>
    <row r="314" spans="1:8" outlineLevel="2" x14ac:dyDescent="0.2">
      <c r="A314" s="27"/>
      <c r="B314" s="28" t="s">
        <v>177</v>
      </c>
      <c r="C314" s="29">
        <v>167960.65</v>
      </c>
      <c r="D314" s="33">
        <v>233</v>
      </c>
      <c r="E314" s="29">
        <v>-24181.82</v>
      </c>
      <c r="F314" s="33">
        <v>-34</v>
      </c>
      <c r="G314" s="29">
        <v>143778.82999999999</v>
      </c>
      <c r="H314" s="30">
        <v>199</v>
      </c>
    </row>
    <row r="315" spans="1:8" outlineLevel="2" x14ac:dyDescent="0.2">
      <c r="A315" s="27"/>
      <c r="B315" s="28" t="s">
        <v>178</v>
      </c>
      <c r="C315" s="29">
        <v>167960.65</v>
      </c>
      <c r="D315" s="33">
        <v>233</v>
      </c>
      <c r="E315" s="29">
        <v>-24181.82</v>
      </c>
      <c r="F315" s="33">
        <v>-34</v>
      </c>
      <c r="G315" s="29">
        <v>143778.82999999999</v>
      </c>
      <c r="H315" s="30">
        <v>199</v>
      </c>
    </row>
    <row r="316" spans="1:8" outlineLevel="2" x14ac:dyDescent="0.2">
      <c r="A316" s="27"/>
      <c r="B316" s="28" t="s">
        <v>179</v>
      </c>
      <c r="C316" s="29">
        <v>109570.9</v>
      </c>
      <c r="D316" s="33">
        <v>152</v>
      </c>
      <c r="E316" s="29">
        <v>-15647.06</v>
      </c>
      <c r="F316" s="33">
        <v>-22</v>
      </c>
      <c r="G316" s="29">
        <v>93923.839999999997</v>
      </c>
      <c r="H316" s="30">
        <v>130</v>
      </c>
    </row>
    <row r="317" spans="1:8" ht="21" x14ac:dyDescent="0.2">
      <c r="A317" s="78" t="s">
        <v>209</v>
      </c>
      <c r="B317" s="78" t="s">
        <v>100</v>
      </c>
      <c r="C317" s="25">
        <v>1188880</v>
      </c>
      <c r="D317" s="26">
        <v>1649</v>
      </c>
      <c r="E317" s="25">
        <v>-174625</v>
      </c>
      <c r="F317" s="34">
        <v>-241</v>
      </c>
      <c r="G317" s="25">
        <v>1014255</v>
      </c>
      <c r="H317" s="26">
        <v>1408</v>
      </c>
    </row>
    <row r="318" spans="1:8" outlineLevel="2" x14ac:dyDescent="0.2">
      <c r="A318" s="27"/>
      <c r="B318" s="28" t="s">
        <v>168</v>
      </c>
      <c r="C318" s="29">
        <v>62003.44</v>
      </c>
      <c r="D318" s="33">
        <v>86</v>
      </c>
      <c r="E318" s="29">
        <v>0</v>
      </c>
      <c r="F318" s="33">
        <v>0</v>
      </c>
      <c r="G318" s="29">
        <v>62003.44</v>
      </c>
      <c r="H318" s="30">
        <v>86</v>
      </c>
    </row>
    <row r="319" spans="1:8" outlineLevel="2" x14ac:dyDescent="0.2">
      <c r="A319" s="27"/>
      <c r="B319" s="28" t="s">
        <v>169</v>
      </c>
      <c r="C319" s="29">
        <v>128332.71</v>
      </c>
      <c r="D319" s="33">
        <v>178</v>
      </c>
      <c r="E319" s="29">
        <v>-19685</v>
      </c>
      <c r="F319" s="33">
        <v>-27</v>
      </c>
      <c r="G319" s="29">
        <v>108647.71</v>
      </c>
      <c r="H319" s="30">
        <v>151</v>
      </c>
    </row>
    <row r="320" spans="1:8" outlineLevel="2" x14ac:dyDescent="0.2">
      <c r="A320" s="27"/>
      <c r="B320" s="28" t="s">
        <v>170</v>
      </c>
      <c r="C320" s="29">
        <v>126169.8</v>
      </c>
      <c r="D320" s="33">
        <v>175</v>
      </c>
      <c r="E320" s="29">
        <v>-19335.75</v>
      </c>
      <c r="F320" s="33">
        <v>-27</v>
      </c>
      <c r="G320" s="29">
        <v>106834.05</v>
      </c>
      <c r="H320" s="30">
        <v>148</v>
      </c>
    </row>
    <row r="321" spans="1:8" outlineLevel="2" x14ac:dyDescent="0.2">
      <c r="A321" s="27"/>
      <c r="B321" s="28" t="s">
        <v>171</v>
      </c>
      <c r="C321" s="29">
        <v>130495.62</v>
      </c>
      <c r="D321" s="33">
        <v>181</v>
      </c>
      <c r="E321" s="29">
        <v>-20034.25</v>
      </c>
      <c r="F321" s="33">
        <v>-28</v>
      </c>
      <c r="G321" s="29">
        <v>110461.37</v>
      </c>
      <c r="H321" s="30">
        <v>153</v>
      </c>
    </row>
    <row r="322" spans="1:8" outlineLevel="2" x14ac:dyDescent="0.2">
      <c r="A322" s="27"/>
      <c r="B322" s="28" t="s">
        <v>172</v>
      </c>
      <c r="C322" s="29">
        <v>98772.93</v>
      </c>
      <c r="D322" s="33">
        <v>137</v>
      </c>
      <c r="E322" s="29">
        <v>-15319.38</v>
      </c>
      <c r="F322" s="33">
        <v>-21</v>
      </c>
      <c r="G322" s="29">
        <v>83453.55</v>
      </c>
      <c r="H322" s="30">
        <v>116</v>
      </c>
    </row>
    <row r="323" spans="1:8" outlineLevel="2" x14ac:dyDescent="0.2">
      <c r="A323" s="27"/>
      <c r="B323" s="28" t="s">
        <v>173</v>
      </c>
      <c r="C323" s="29">
        <v>91563.23</v>
      </c>
      <c r="D323" s="33">
        <v>127</v>
      </c>
      <c r="E323" s="29">
        <v>-14271.63</v>
      </c>
      <c r="F323" s="33">
        <v>-20</v>
      </c>
      <c r="G323" s="29">
        <v>77291.600000000006</v>
      </c>
      <c r="H323" s="30">
        <v>107</v>
      </c>
    </row>
    <row r="324" spans="1:8" outlineLevel="2" x14ac:dyDescent="0.2">
      <c r="A324" s="27"/>
      <c r="B324" s="28" t="s">
        <v>174</v>
      </c>
      <c r="C324" s="29">
        <v>91563.23</v>
      </c>
      <c r="D324" s="33">
        <v>127</v>
      </c>
      <c r="E324" s="29">
        <v>-14271.63</v>
      </c>
      <c r="F324" s="33">
        <v>-20</v>
      </c>
      <c r="G324" s="29">
        <v>77291.600000000006</v>
      </c>
      <c r="H324" s="30">
        <v>107</v>
      </c>
    </row>
    <row r="325" spans="1:8" outlineLevel="2" x14ac:dyDescent="0.2">
      <c r="A325" s="27"/>
      <c r="B325" s="28" t="s">
        <v>175</v>
      </c>
      <c r="C325" s="29">
        <v>91563.23</v>
      </c>
      <c r="D325" s="33">
        <v>127</v>
      </c>
      <c r="E325" s="29">
        <v>-14271.63</v>
      </c>
      <c r="F325" s="33">
        <v>-20</v>
      </c>
      <c r="G325" s="29">
        <v>77291.600000000006</v>
      </c>
      <c r="H325" s="30">
        <v>107</v>
      </c>
    </row>
    <row r="326" spans="1:8" outlineLevel="2" x14ac:dyDescent="0.2">
      <c r="A326" s="27"/>
      <c r="B326" s="28" t="s">
        <v>176</v>
      </c>
      <c r="C326" s="29">
        <v>100935.84</v>
      </c>
      <c r="D326" s="33">
        <v>140</v>
      </c>
      <c r="E326" s="29">
        <v>-15668.63</v>
      </c>
      <c r="F326" s="33">
        <v>-21</v>
      </c>
      <c r="G326" s="29">
        <v>85267.21</v>
      </c>
      <c r="H326" s="30">
        <v>119</v>
      </c>
    </row>
    <row r="327" spans="1:8" outlineLevel="2" x14ac:dyDescent="0.2">
      <c r="A327" s="27"/>
      <c r="B327" s="28" t="s">
        <v>177</v>
      </c>
      <c r="C327" s="29">
        <v>100935.84</v>
      </c>
      <c r="D327" s="33">
        <v>140</v>
      </c>
      <c r="E327" s="29">
        <v>-15668.63</v>
      </c>
      <c r="F327" s="33">
        <v>-21</v>
      </c>
      <c r="G327" s="29">
        <v>85267.21</v>
      </c>
      <c r="H327" s="30">
        <v>119</v>
      </c>
    </row>
    <row r="328" spans="1:8" outlineLevel="2" x14ac:dyDescent="0.2">
      <c r="A328" s="27"/>
      <c r="B328" s="28" t="s">
        <v>178</v>
      </c>
      <c r="C328" s="29">
        <v>100935.84</v>
      </c>
      <c r="D328" s="33">
        <v>140</v>
      </c>
      <c r="E328" s="29">
        <v>-15668.63</v>
      </c>
      <c r="F328" s="33">
        <v>-21</v>
      </c>
      <c r="G328" s="29">
        <v>85267.21</v>
      </c>
      <c r="H328" s="30">
        <v>119</v>
      </c>
    </row>
    <row r="329" spans="1:8" outlineLevel="2" x14ac:dyDescent="0.2">
      <c r="A329" s="27"/>
      <c r="B329" s="28" t="s">
        <v>179</v>
      </c>
      <c r="C329" s="29">
        <v>65608.289999999994</v>
      </c>
      <c r="D329" s="33">
        <v>91</v>
      </c>
      <c r="E329" s="29">
        <v>-10429.84</v>
      </c>
      <c r="F329" s="33">
        <v>-15</v>
      </c>
      <c r="G329" s="29">
        <v>55178.45</v>
      </c>
      <c r="H329" s="30">
        <v>76</v>
      </c>
    </row>
    <row r="330" spans="1:8" ht="21" x14ac:dyDescent="0.2">
      <c r="A330" s="78" t="s">
        <v>210</v>
      </c>
      <c r="B330" s="78" t="s">
        <v>101</v>
      </c>
      <c r="C330" s="25">
        <v>5487963</v>
      </c>
      <c r="D330" s="26">
        <v>7612</v>
      </c>
      <c r="E330" s="25">
        <v>-792735</v>
      </c>
      <c r="F330" s="34">
        <v>-1099</v>
      </c>
      <c r="G330" s="25">
        <v>4695228</v>
      </c>
      <c r="H330" s="26">
        <v>6513</v>
      </c>
    </row>
    <row r="331" spans="1:8" outlineLevel="2" x14ac:dyDescent="0.2">
      <c r="A331" s="27"/>
      <c r="B331" s="28" t="s">
        <v>168</v>
      </c>
      <c r="C331" s="29">
        <v>285500.96999999997</v>
      </c>
      <c r="D331" s="33">
        <v>396</v>
      </c>
      <c r="E331" s="29">
        <v>-41222.18</v>
      </c>
      <c r="F331" s="33">
        <v>-56</v>
      </c>
      <c r="G331" s="29">
        <v>244278.79</v>
      </c>
      <c r="H331" s="30">
        <v>340</v>
      </c>
    </row>
    <row r="332" spans="1:8" outlineLevel="2" x14ac:dyDescent="0.2">
      <c r="A332" s="27"/>
      <c r="B332" s="28" t="s">
        <v>169</v>
      </c>
      <c r="C332" s="29">
        <v>592630.79</v>
      </c>
      <c r="D332" s="33">
        <v>822</v>
      </c>
      <c r="E332" s="29">
        <v>-85615.38</v>
      </c>
      <c r="F332" s="33">
        <v>-119</v>
      </c>
      <c r="G332" s="29">
        <v>507015.41</v>
      </c>
      <c r="H332" s="30">
        <v>703</v>
      </c>
    </row>
    <row r="333" spans="1:8" outlineLevel="2" x14ac:dyDescent="0.2">
      <c r="A333" s="27"/>
      <c r="B333" s="28" t="s">
        <v>170</v>
      </c>
      <c r="C333" s="29">
        <v>581816.36</v>
      </c>
      <c r="D333" s="33">
        <v>807</v>
      </c>
      <c r="E333" s="29">
        <v>-84029.91</v>
      </c>
      <c r="F333" s="33">
        <v>-116</v>
      </c>
      <c r="G333" s="29">
        <v>497786.45</v>
      </c>
      <c r="H333" s="30">
        <v>691</v>
      </c>
    </row>
    <row r="334" spans="1:8" outlineLevel="2" x14ac:dyDescent="0.2">
      <c r="A334" s="27"/>
      <c r="B334" s="28" t="s">
        <v>171</v>
      </c>
      <c r="C334" s="29">
        <v>603445.22</v>
      </c>
      <c r="D334" s="33">
        <v>837</v>
      </c>
      <c r="E334" s="29">
        <v>-87200.85</v>
      </c>
      <c r="F334" s="33">
        <v>-121</v>
      </c>
      <c r="G334" s="29">
        <v>516244.37</v>
      </c>
      <c r="H334" s="30">
        <v>716</v>
      </c>
    </row>
    <row r="335" spans="1:8" outlineLevel="2" x14ac:dyDescent="0.2">
      <c r="A335" s="27"/>
      <c r="B335" s="28" t="s">
        <v>172</v>
      </c>
      <c r="C335" s="29">
        <v>455648.01</v>
      </c>
      <c r="D335" s="33">
        <v>632</v>
      </c>
      <c r="E335" s="29">
        <v>-65797.009999999995</v>
      </c>
      <c r="F335" s="33">
        <v>-91</v>
      </c>
      <c r="G335" s="29">
        <v>389851</v>
      </c>
      <c r="H335" s="30">
        <v>541</v>
      </c>
    </row>
    <row r="336" spans="1:8" outlineLevel="2" x14ac:dyDescent="0.2">
      <c r="A336" s="27"/>
      <c r="B336" s="28" t="s">
        <v>173</v>
      </c>
      <c r="C336" s="29">
        <v>422483.75</v>
      </c>
      <c r="D336" s="33">
        <v>586</v>
      </c>
      <c r="E336" s="29">
        <v>-61040.6</v>
      </c>
      <c r="F336" s="33">
        <v>-85</v>
      </c>
      <c r="G336" s="29">
        <v>361443.15</v>
      </c>
      <c r="H336" s="30">
        <v>501</v>
      </c>
    </row>
    <row r="337" spans="1:8" outlineLevel="2" x14ac:dyDescent="0.2">
      <c r="A337" s="27"/>
      <c r="B337" s="28" t="s">
        <v>174</v>
      </c>
      <c r="C337" s="29">
        <v>422483.75</v>
      </c>
      <c r="D337" s="33">
        <v>586</v>
      </c>
      <c r="E337" s="29">
        <v>-61040.6</v>
      </c>
      <c r="F337" s="33">
        <v>-85</v>
      </c>
      <c r="G337" s="29">
        <v>361443.15</v>
      </c>
      <c r="H337" s="30">
        <v>501</v>
      </c>
    </row>
    <row r="338" spans="1:8" outlineLevel="2" x14ac:dyDescent="0.2">
      <c r="A338" s="27"/>
      <c r="B338" s="28" t="s">
        <v>175</v>
      </c>
      <c r="C338" s="29">
        <v>422483.75</v>
      </c>
      <c r="D338" s="33">
        <v>586</v>
      </c>
      <c r="E338" s="29">
        <v>-61040.6</v>
      </c>
      <c r="F338" s="33">
        <v>-85</v>
      </c>
      <c r="G338" s="29">
        <v>361443.15</v>
      </c>
      <c r="H338" s="30">
        <v>501</v>
      </c>
    </row>
    <row r="339" spans="1:8" outlineLevel="2" x14ac:dyDescent="0.2">
      <c r="A339" s="27"/>
      <c r="B339" s="28" t="s">
        <v>176</v>
      </c>
      <c r="C339" s="29">
        <v>466462.44</v>
      </c>
      <c r="D339" s="33">
        <v>647</v>
      </c>
      <c r="E339" s="29">
        <v>-67382.48</v>
      </c>
      <c r="F339" s="33">
        <v>-93</v>
      </c>
      <c r="G339" s="29">
        <v>399079.96</v>
      </c>
      <c r="H339" s="30">
        <v>554</v>
      </c>
    </row>
    <row r="340" spans="1:8" outlineLevel="2" x14ac:dyDescent="0.2">
      <c r="A340" s="27"/>
      <c r="B340" s="28" t="s">
        <v>177</v>
      </c>
      <c r="C340" s="29">
        <v>466462.44</v>
      </c>
      <c r="D340" s="33">
        <v>647</v>
      </c>
      <c r="E340" s="29">
        <v>-67382.48</v>
      </c>
      <c r="F340" s="33">
        <v>-93</v>
      </c>
      <c r="G340" s="29">
        <v>399079.96</v>
      </c>
      <c r="H340" s="30">
        <v>554</v>
      </c>
    </row>
    <row r="341" spans="1:8" outlineLevel="2" x14ac:dyDescent="0.2">
      <c r="A341" s="27"/>
      <c r="B341" s="28" t="s">
        <v>178</v>
      </c>
      <c r="C341" s="29">
        <v>466462.44</v>
      </c>
      <c r="D341" s="33">
        <v>647</v>
      </c>
      <c r="E341" s="29">
        <v>-67382.48</v>
      </c>
      <c r="F341" s="33">
        <v>-93</v>
      </c>
      <c r="G341" s="29">
        <v>399079.96</v>
      </c>
      <c r="H341" s="30">
        <v>554</v>
      </c>
    </row>
    <row r="342" spans="1:8" outlineLevel="2" x14ac:dyDescent="0.2">
      <c r="A342" s="27"/>
      <c r="B342" s="28" t="s">
        <v>179</v>
      </c>
      <c r="C342" s="29">
        <v>302083.08</v>
      </c>
      <c r="D342" s="33">
        <v>419</v>
      </c>
      <c r="E342" s="29">
        <v>-43600.43</v>
      </c>
      <c r="F342" s="33">
        <v>-62</v>
      </c>
      <c r="G342" s="29">
        <v>258482.65</v>
      </c>
      <c r="H342" s="30">
        <v>357</v>
      </c>
    </row>
    <row r="343" spans="1:8" ht="21" x14ac:dyDescent="0.2">
      <c r="A343" s="78" t="s">
        <v>211</v>
      </c>
      <c r="B343" s="78" t="s">
        <v>102</v>
      </c>
      <c r="C343" s="25">
        <v>1349660</v>
      </c>
      <c r="D343" s="26">
        <v>1872</v>
      </c>
      <c r="E343" s="25">
        <v>-195169</v>
      </c>
      <c r="F343" s="34">
        <v>-271</v>
      </c>
      <c r="G343" s="25">
        <v>1154491</v>
      </c>
      <c r="H343" s="26">
        <v>1601</v>
      </c>
    </row>
    <row r="344" spans="1:8" outlineLevel="2" x14ac:dyDescent="0.2">
      <c r="A344" s="27"/>
      <c r="B344" s="28" t="s">
        <v>168</v>
      </c>
      <c r="C344" s="29">
        <v>69934.31</v>
      </c>
      <c r="D344" s="33">
        <v>97</v>
      </c>
      <c r="E344" s="29">
        <v>0</v>
      </c>
      <c r="F344" s="33">
        <v>0</v>
      </c>
      <c r="G344" s="29">
        <v>69934.31</v>
      </c>
      <c r="H344" s="30">
        <v>97</v>
      </c>
    </row>
    <row r="345" spans="1:8" outlineLevel="2" x14ac:dyDescent="0.2">
      <c r="A345" s="27"/>
      <c r="B345" s="28" t="s">
        <v>169</v>
      </c>
      <c r="C345" s="29">
        <v>145636.39000000001</v>
      </c>
      <c r="D345" s="33">
        <v>202</v>
      </c>
      <c r="E345" s="29">
        <v>-22000.83</v>
      </c>
      <c r="F345" s="33">
        <v>-30</v>
      </c>
      <c r="G345" s="29">
        <v>123635.56</v>
      </c>
      <c r="H345" s="30">
        <v>172</v>
      </c>
    </row>
    <row r="346" spans="1:8" outlineLevel="2" x14ac:dyDescent="0.2">
      <c r="A346" s="27"/>
      <c r="B346" s="28" t="s">
        <v>170</v>
      </c>
      <c r="C346" s="29">
        <v>142752.5</v>
      </c>
      <c r="D346" s="33">
        <v>198</v>
      </c>
      <c r="E346" s="29">
        <v>-21610.53</v>
      </c>
      <c r="F346" s="33">
        <v>-30</v>
      </c>
      <c r="G346" s="29">
        <v>121141.97</v>
      </c>
      <c r="H346" s="30">
        <v>168</v>
      </c>
    </row>
    <row r="347" spans="1:8" outlineLevel="2" x14ac:dyDescent="0.2">
      <c r="A347" s="27"/>
      <c r="B347" s="28" t="s">
        <v>171</v>
      </c>
      <c r="C347" s="29">
        <v>148520.28</v>
      </c>
      <c r="D347" s="33">
        <v>206</v>
      </c>
      <c r="E347" s="29">
        <v>-22391.21</v>
      </c>
      <c r="F347" s="33">
        <v>-31</v>
      </c>
      <c r="G347" s="29">
        <v>126129.07</v>
      </c>
      <c r="H347" s="30">
        <v>175</v>
      </c>
    </row>
    <row r="348" spans="1:8" outlineLevel="2" x14ac:dyDescent="0.2">
      <c r="A348" s="27"/>
      <c r="B348" s="28" t="s">
        <v>172</v>
      </c>
      <c r="C348" s="29">
        <v>111750.69</v>
      </c>
      <c r="D348" s="33">
        <v>155</v>
      </c>
      <c r="E348" s="29">
        <v>-17121.650000000001</v>
      </c>
      <c r="F348" s="33">
        <v>-23</v>
      </c>
      <c r="G348" s="29">
        <v>94629.04</v>
      </c>
      <c r="H348" s="30">
        <v>132</v>
      </c>
    </row>
    <row r="349" spans="1:8" outlineLevel="2" x14ac:dyDescent="0.2">
      <c r="A349" s="27"/>
      <c r="B349" s="28" t="s">
        <v>173</v>
      </c>
      <c r="C349" s="29">
        <v>103820</v>
      </c>
      <c r="D349" s="33">
        <v>144</v>
      </c>
      <c r="E349" s="29">
        <v>-15950.63</v>
      </c>
      <c r="F349" s="33">
        <v>-22</v>
      </c>
      <c r="G349" s="29">
        <v>87869.37</v>
      </c>
      <c r="H349" s="30">
        <v>122</v>
      </c>
    </row>
    <row r="350" spans="1:8" outlineLevel="2" x14ac:dyDescent="0.2">
      <c r="A350" s="27"/>
      <c r="B350" s="28" t="s">
        <v>174</v>
      </c>
      <c r="C350" s="29">
        <v>103820</v>
      </c>
      <c r="D350" s="33">
        <v>144</v>
      </c>
      <c r="E350" s="29">
        <v>-15950.63</v>
      </c>
      <c r="F350" s="33">
        <v>-22</v>
      </c>
      <c r="G350" s="29">
        <v>87869.37</v>
      </c>
      <c r="H350" s="30">
        <v>122</v>
      </c>
    </row>
    <row r="351" spans="1:8" outlineLevel="2" x14ac:dyDescent="0.2">
      <c r="A351" s="27"/>
      <c r="B351" s="28" t="s">
        <v>175</v>
      </c>
      <c r="C351" s="29">
        <v>103820</v>
      </c>
      <c r="D351" s="33">
        <v>144</v>
      </c>
      <c r="E351" s="29">
        <v>-15950.63</v>
      </c>
      <c r="F351" s="33">
        <v>-22</v>
      </c>
      <c r="G351" s="29">
        <v>87869.37</v>
      </c>
      <c r="H351" s="30">
        <v>122</v>
      </c>
    </row>
    <row r="352" spans="1:8" outlineLevel="2" x14ac:dyDescent="0.2">
      <c r="A352" s="27"/>
      <c r="B352" s="28" t="s">
        <v>176</v>
      </c>
      <c r="C352" s="29">
        <v>114634.58</v>
      </c>
      <c r="D352" s="33">
        <v>159</v>
      </c>
      <c r="E352" s="29">
        <v>-17511.990000000002</v>
      </c>
      <c r="F352" s="33">
        <v>-24</v>
      </c>
      <c r="G352" s="29">
        <v>97122.59</v>
      </c>
      <c r="H352" s="30">
        <v>135</v>
      </c>
    </row>
    <row r="353" spans="1:8" outlineLevel="2" x14ac:dyDescent="0.2">
      <c r="A353" s="27"/>
      <c r="B353" s="28" t="s">
        <v>177</v>
      </c>
      <c r="C353" s="29">
        <v>114634.58</v>
      </c>
      <c r="D353" s="33">
        <v>159</v>
      </c>
      <c r="E353" s="29">
        <v>-17511.990000000002</v>
      </c>
      <c r="F353" s="33">
        <v>-25</v>
      </c>
      <c r="G353" s="29">
        <v>97122.59</v>
      </c>
      <c r="H353" s="30">
        <v>134</v>
      </c>
    </row>
    <row r="354" spans="1:8" outlineLevel="2" x14ac:dyDescent="0.2">
      <c r="A354" s="27"/>
      <c r="B354" s="28" t="s">
        <v>178</v>
      </c>
      <c r="C354" s="29">
        <v>114634.58</v>
      </c>
      <c r="D354" s="33">
        <v>159</v>
      </c>
      <c r="E354" s="29">
        <v>-17511.990000000002</v>
      </c>
      <c r="F354" s="33">
        <v>-25</v>
      </c>
      <c r="G354" s="29">
        <v>97122.59</v>
      </c>
      <c r="H354" s="30">
        <v>134</v>
      </c>
    </row>
    <row r="355" spans="1:8" outlineLevel="2" x14ac:dyDescent="0.2">
      <c r="A355" s="27"/>
      <c r="B355" s="28" t="s">
        <v>179</v>
      </c>
      <c r="C355" s="29">
        <v>75702.09</v>
      </c>
      <c r="D355" s="33">
        <v>105</v>
      </c>
      <c r="E355" s="29">
        <v>-11656.92</v>
      </c>
      <c r="F355" s="33">
        <v>-17</v>
      </c>
      <c r="G355" s="29">
        <v>64045.17</v>
      </c>
      <c r="H355" s="30">
        <v>88</v>
      </c>
    </row>
    <row r="356" spans="1:8" ht="21" x14ac:dyDescent="0.2">
      <c r="A356" s="78" t="s">
        <v>212</v>
      </c>
      <c r="B356" s="78" t="s">
        <v>103</v>
      </c>
      <c r="C356" s="25">
        <v>1472478</v>
      </c>
      <c r="D356" s="26">
        <v>2043</v>
      </c>
      <c r="E356" s="25">
        <v>-210800</v>
      </c>
      <c r="F356" s="34">
        <v>-293</v>
      </c>
      <c r="G356" s="25">
        <v>1261678</v>
      </c>
      <c r="H356" s="26">
        <v>1750</v>
      </c>
    </row>
    <row r="357" spans="1:8" outlineLevel="2" x14ac:dyDescent="0.2">
      <c r="A357" s="27"/>
      <c r="B357" s="28" t="s">
        <v>168</v>
      </c>
      <c r="C357" s="29">
        <v>76398.759999999995</v>
      </c>
      <c r="D357" s="33">
        <v>106</v>
      </c>
      <c r="E357" s="29">
        <v>-10961.6</v>
      </c>
      <c r="F357" s="33">
        <v>-14</v>
      </c>
      <c r="G357" s="29">
        <v>65437.16</v>
      </c>
      <c r="H357" s="30">
        <v>92</v>
      </c>
    </row>
    <row r="358" spans="1:8" outlineLevel="2" x14ac:dyDescent="0.2">
      <c r="A358" s="27"/>
      <c r="B358" s="28" t="s">
        <v>169</v>
      </c>
      <c r="C358" s="29">
        <v>159284.21</v>
      </c>
      <c r="D358" s="33">
        <v>221</v>
      </c>
      <c r="E358" s="29">
        <v>-22766.400000000001</v>
      </c>
      <c r="F358" s="33">
        <v>-32</v>
      </c>
      <c r="G358" s="29">
        <v>136517.81</v>
      </c>
      <c r="H358" s="30">
        <v>189</v>
      </c>
    </row>
    <row r="359" spans="1:8" outlineLevel="2" x14ac:dyDescent="0.2">
      <c r="A359" s="27"/>
      <c r="B359" s="28" t="s">
        <v>170</v>
      </c>
      <c r="C359" s="29">
        <v>156401.24</v>
      </c>
      <c r="D359" s="33">
        <v>217</v>
      </c>
      <c r="E359" s="29">
        <v>-22344.799999999999</v>
      </c>
      <c r="F359" s="33">
        <v>-31</v>
      </c>
      <c r="G359" s="29">
        <v>134056.44</v>
      </c>
      <c r="H359" s="30">
        <v>186</v>
      </c>
    </row>
    <row r="360" spans="1:8" outlineLevel="2" x14ac:dyDescent="0.2">
      <c r="A360" s="27"/>
      <c r="B360" s="28" t="s">
        <v>171</v>
      </c>
      <c r="C360" s="29">
        <v>162167.18</v>
      </c>
      <c r="D360" s="33">
        <v>225</v>
      </c>
      <c r="E360" s="29">
        <v>-23188</v>
      </c>
      <c r="F360" s="33">
        <v>-32</v>
      </c>
      <c r="G360" s="29">
        <v>138979.18</v>
      </c>
      <c r="H360" s="30">
        <v>193</v>
      </c>
    </row>
    <row r="361" spans="1:8" outlineLevel="2" x14ac:dyDescent="0.2">
      <c r="A361" s="27"/>
      <c r="B361" s="28" t="s">
        <v>172</v>
      </c>
      <c r="C361" s="29">
        <v>122526.31</v>
      </c>
      <c r="D361" s="33">
        <v>170</v>
      </c>
      <c r="E361" s="29">
        <v>-17496.400000000001</v>
      </c>
      <c r="F361" s="33">
        <v>-24</v>
      </c>
      <c r="G361" s="29">
        <v>105029.91</v>
      </c>
      <c r="H361" s="30">
        <v>146</v>
      </c>
    </row>
    <row r="362" spans="1:8" outlineLevel="2" x14ac:dyDescent="0.2">
      <c r="A362" s="27"/>
      <c r="B362" s="28" t="s">
        <v>173</v>
      </c>
      <c r="C362" s="29">
        <v>113156.65</v>
      </c>
      <c r="D362" s="33">
        <v>157</v>
      </c>
      <c r="E362" s="29">
        <v>-16231.6</v>
      </c>
      <c r="F362" s="33">
        <v>-23</v>
      </c>
      <c r="G362" s="29">
        <v>96925.05</v>
      </c>
      <c r="H362" s="30">
        <v>134</v>
      </c>
    </row>
    <row r="363" spans="1:8" outlineLevel="2" x14ac:dyDescent="0.2">
      <c r="A363" s="27"/>
      <c r="B363" s="28" t="s">
        <v>174</v>
      </c>
      <c r="C363" s="29">
        <v>113156.65</v>
      </c>
      <c r="D363" s="33">
        <v>157</v>
      </c>
      <c r="E363" s="29">
        <v>-16231.6</v>
      </c>
      <c r="F363" s="33">
        <v>-23</v>
      </c>
      <c r="G363" s="29">
        <v>96925.05</v>
      </c>
      <c r="H363" s="30">
        <v>134</v>
      </c>
    </row>
    <row r="364" spans="1:8" outlineLevel="2" x14ac:dyDescent="0.2">
      <c r="A364" s="27"/>
      <c r="B364" s="28" t="s">
        <v>175</v>
      </c>
      <c r="C364" s="29">
        <v>113156.65</v>
      </c>
      <c r="D364" s="33">
        <v>157</v>
      </c>
      <c r="E364" s="29">
        <v>-16231.6</v>
      </c>
      <c r="F364" s="33">
        <v>-23</v>
      </c>
      <c r="G364" s="29">
        <v>96925.05</v>
      </c>
      <c r="H364" s="30">
        <v>134</v>
      </c>
    </row>
    <row r="365" spans="1:8" outlineLevel="2" x14ac:dyDescent="0.2">
      <c r="A365" s="27"/>
      <c r="B365" s="28" t="s">
        <v>176</v>
      </c>
      <c r="C365" s="29">
        <v>125409.29</v>
      </c>
      <c r="D365" s="33">
        <v>174</v>
      </c>
      <c r="E365" s="29">
        <v>-17918</v>
      </c>
      <c r="F365" s="33">
        <v>-25</v>
      </c>
      <c r="G365" s="29">
        <v>107491.29</v>
      </c>
      <c r="H365" s="30">
        <v>149</v>
      </c>
    </row>
    <row r="366" spans="1:8" outlineLevel="2" x14ac:dyDescent="0.2">
      <c r="A366" s="27"/>
      <c r="B366" s="28" t="s">
        <v>177</v>
      </c>
      <c r="C366" s="29">
        <v>125409.29</v>
      </c>
      <c r="D366" s="33">
        <v>174</v>
      </c>
      <c r="E366" s="29">
        <v>-17918</v>
      </c>
      <c r="F366" s="33">
        <v>-25</v>
      </c>
      <c r="G366" s="29">
        <v>107491.29</v>
      </c>
      <c r="H366" s="30">
        <v>149</v>
      </c>
    </row>
    <row r="367" spans="1:8" outlineLevel="2" x14ac:dyDescent="0.2">
      <c r="A367" s="27"/>
      <c r="B367" s="28" t="s">
        <v>178</v>
      </c>
      <c r="C367" s="29">
        <v>125409.29</v>
      </c>
      <c r="D367" s="33">
        <v>174</v>
      </c>
      <c r="E367" s="29">
        <v>-17918</v>
      </c>
      <c r="F367" s="33">
        <v>-25</v>
      </c>
      <c r="G367" s="29">
        <v>107491.29</v>
      </c>
      <c r="H367" s="30">
        <v>149</v>
      </c>
    </row>
    <row r="368" spans="1:8" outlineLevel="2" x14ac:dyDescent="0.2">
      <c r="A368" s="27"/>
      <c r="B368" s="28" t="s">
        <v>179</v>
      </c>
      <c r="C368" s="29">
        <v>80002.48</v>
      </c>
      <c r="D368" s="33">
        <v>111</v>
      </c>
      <c r="E368" s="29">
        <v>-11594</v>
      </c>
      <c r="F368" s="33">
        <v>-16</v>
      </c>
      <c r="G368" s="29">
        <v>68408.479999999996</v>
      </c>
      <c r="H368" s="30">
        <v>95</v>
      </c>
    </row>
    <row r="369" spans="1:8" ht="21" x14ac:dyDescent="0.2">
      <c r="A369" s="78" t="s">
        <v>213</v>
      </c>
      <c r="B369" s="78" t="s">
        <v>104</v>
      </c>
      <c r="C369" s="25">
        <v>1455061</v>
      </c>
      <c r="D369" s="26">
        <v>2018</v>
      </c>
      <c r="E369" s="25">
        <v>-209908</v>
      </c>
      <c r="F369" s="34">
        <v>-291</v>
      </c>
      <c r="G369" s="25">
        <v>1245153</v>
      </c>
      <c r="H369" s="26">
        <v>1727</v>
      </c>
    </row>
    <row r="370" spans="1:8" outlineLevel="2" x14ac:dyDescent="0.2">
      <c r="A370" s="27"/>
      <c r="B370" s="28" t="s">
        <v>168</v>
      </c>
      <c r="C370" s="29">
        <v>75709.320000000007</v>
      </c>
      <c r="D370" s="33">
        <v>105</v>
      </c>
      <c r="E370" s="29">
        <v>-10915.21</v>
      </c>
      <c r="F370" s="33">
        <v>-16</v>
      </c>
      <c r="G370" s="29">
        <v>64794.11</v>
      </c>
      <c r="H370" s="30">
        <v>89</v>
      </c>
    </row>
    <row r="371" spans="1:8" outlineLevel="2" x14ac:dyDescent="0.2">
      <c r="A371" s="27"/>
      <c r="B371" s="28" t="s">
        <v>169</v>
      </c>
      <c r="C371" s="29">
        <v>157186.97</v>
      </c>
      <c r="D371" s="33">
        <v>218</v>
      </c>
      <c r="E371" s="29">
        <v>-22670.06</v>
      </c>
      <c r="F371" s="33">
        <v>-31</v>
      </c>
      <c r="G371" s="29">
        <v>134516.91</v>
      </c>
      <c r="H371" s="30">
        <v>187</v>
      </c>
    </row>
    <row r="372" spans="1:8" outlineLevel="2" x14ac:dyDescent="0.2">
      <c r="A372" s="27"/>
      <c r="B372" s="28" t="s">
        <v>170</v>
      </c>
      <c r="C372" s="29">
        <v>154302.79999999999</v>
      </c>
      <c r="D372" s="33">
        <v>214</v>
      </c>
      <c r="E372" s="29">
        <v>-22250.25</v>
      </c>
      <c r="F372" s="33">
        <v>-31</v>
      </c>
      <c r="G372" s="29">
        <v>132052.54999999999</v>
      </c>
      <c r="H372" s="30">
        <v>183</v>
      </c>
    </row>
    <row r="373" spans="1:8" outlineLevel="2" x14ac:dyDescent="0.2">
      <c r="A373" s="27"/>
      <c r="B373" s="28" t="s">
        <v>171</v>
      </c>
      <c r="C373" s="29">
        <v>160071.13</v>
      </c>
      <c r="D373" s="33">
        <v>222</v>
      </c>
      <c r="E373" s="29">
        <v>-23089.88</v>
      </c>
      <c r="F373" s="33">
        <v>-32</v>
      </c>
      <c r="G373" s="29">
        <v>136981.25</v>
      </c>
      <c r="H373" s="30">
        <v>190</v>
      </c>
    </row>
    <row r="374" spans="1:8" outlineLevel="2" x14ac:dyDescent="0.2">
      <c r="A374" s="27"/>
      <c r="B374" s="28" t="s">
        <v>172</v>
      </c>
      <c r="C374" s="29">
        <v>120413.87</v>
      </c>
      <c r="D374" s="33">
        <v>167</v>
      </c>
      <c r="E374" s="29">
        <v>-17422.36</v>
      </c>
      <c r="F374" s="33">
        <v>-24</v>
      </c>
      <c r="G374" s="29">
        <v>102991.51</v>
      </c>
      <c r="H374" s="30">
        <v>143</v>
      </c>
    </row>
    <row r="375" spans="1:8" outlineLevel="2" x14ac:dyDescent="0.2">
      <c r="A375" s="27"/>
      <c r="B375" s="28" t="s">
        <v>173</v>
      </c>
      <c r="C375" s="29">
        <v>111761.38</v>
      </c>
      <c r="D375" s="33">
        <v>155</v>
      </c>
      <c r="E375" s="29">
        <v>-16162.92</v>
      </c>
      <c r="F375" s="33">
        <v>-22</v>
      </c>
      <c r="G375" s="29">
        <v>95598.46</v>
      </c>
      <c r="H375" s="30">
        <v>133</v>
      </c>
    </row>
    <row r="376" spans="1:8" outlineLevel="2" x14ac:dyDescent="0.2">
      <c r="A376" s="27"/>
      <c r="B376" s="28" t="s">
        <v>174</v>
      </c>
      <c r="C376" s="29">
        <v>111761.38</v>
      </c>
      <c r="D376" s="33">
        <v>155</v>
      </c>
      <c r="E376" s="29">
        <v>-16162.92</v>
      </c>
      <c r="F376" s="33">
        <v>-22</v>
      </c>
      <c r="G376" s="29">
        <v>95598.46</v>
      </c>
      <c r="H376" s="30">
        <v>133</v>
      </c>
    </row>
    <row r="377" spans="1:8" outlineLevel="2" x14ac:dyDescent="0.2">
      <c r="A377" s="27"/>
      <c r="B377" s="28" t="s">
        <v>175</v>
      </c>
      <c r="C377" s="29">
        <v>111761.38</v>
      </c>
      <c r="D377" s="33">
        <v>155</v>
      </c>
      <c r="E377" s="29">
        <v>-16162.92</v>
      </c>
      <c r="F377" s="33">
        <v>-22</v>
      </c>
      <c r="G377" s="29">
        <v>95598.46</v>
      </c>
      <c r="H377" s="30">
        <v>133</v>
      </c>
    </row>
    <row r="378" spans="1:8" outlineLevel="2" x14ac:dyDescent="0.2">
      <c r="A378" s="27"/>
      <c r="B378" s="28" t="s">
        <v>176</v>
      </c>
      <c r="C378" s="29">
        <v>124019.07</v>
      </c>
      <c r="D378" s="33">
        <v>172</v>
      </c>
      <c r="E378" s="29">
        <v>-17842.18</v>
      </c>
      <c r="F378" s="33">
        <v>-25</v>
      </c>
      <c r="G378" s="29">
        <v>106176.89</v>
      </c>
      <c r="H378" s="30">
        <v>147</v>
      </c>
    </row>
    <row r="379" spans="1:8" outlineLevel="2" x14ac:dyDescent="0.2">
      <c r="A379" s="27"/>
      <c r="B379" s="28" t="s">
        <v>177</v>
      </c>
      <c r="C379" s="29">
        <v>124019.07</v>
      </c>
      <c r="D379" s="33">
        <v>172</v>
      </c>
      <c r="E379" s="29">
        <v>-17842.18</v>
      </c>
      <c r="F379" s="33">
        <v>-25</v>
      </c>
      <c r="G379" s="29">
        <v>106176.89</v>
      </c>
      <c r="H379" s="30">
        <v>147</v>
      </c>
    </row>
    <row r="380" spans="1:8" outlineLevel="2" x14ac:dyDescent="0.2">
      <c r="A380" s="27"/>
      <c r="B380" s="28" t="s">
        <v>178</v>
      </c>
      <c r="C380" s="29">
        <v>124019.07</v>
      </c>
      <c r="D380" s="33">
        <v>172</v>
      </c>
      <c r="E380" s="29">
        <v>-17842.18</v>
      </c>
      <c r="F380" s="33">
        <v>-25</v>
      </c>
      <c r="G380" s="29">
        <v>106176.89</v>
      </c>
      <c r="H380" s="30">
        <v>147</v>
      </c>
    </row>
    <row r="381" spans="1:8" outlineLevel="2" x14ac:dyDescent="0.2">
      <c r="A381" s="27"/>
      <c r="B381" s="28" t="s">
        <v>179</v>
      </c>
      <c r="C381" s="29">
        <v>80035.56</v>
      </c>
      <c r="D381" s="33">
        <v>111</v>
      </c>
      <c r="E381" s="29">
        <v>-11544.94</v>
      </c>
      <c r="F381" s="33">
        <v>-16</v>
      </c>
      <c r="G381" s="29">
        <v>68490.62</v>
      </c>
      <c r="H381" s="30">
        <v>95</v>
      </c>
    </row>
    <row r="382" spans="1:8" ht="21" x14ac:dyDescent="0.2">
      <c r="A382" s="78" t="s">
        <v>214</v>
      </c>
      <c r="B382" s="78" t="s">
        <v>105</v>
      </c>
      <c r="C382" s="25">
        <v>2353643</v>
      </c>
      <c r="D382" s="26">
        <v>3264</v>
      </c>
      <c r="E382" s="25">
        <v>-342998</v>
      </c>
      <c r="F382" s="34">
        <v>-475</v>
      </c>
      <c r="G382" s="25">
        <v>2010645</v>
      </c>
      <c r="H382" s="26">
        <v>2789</v>
      </c>
    </row>
    <row r="383" spans="1:8" outlineLevel="2" x14ac:dyDescent="0.2">
      <c r="A383" s="27"/>
      <c r="B383" s="28" t="s">
        <v>168</v>
      </c>
      <c r="C383" s="29">
        <v>122585.57</v>
      </c>
      <c r="D383" s="33">
        <v>170</v>
      </c>
      <c r="E383" s="29">
        <v>-17835.89</v>
      </c>
      <c r="F383" s="33">
        <v>-25</v>
      </c>
      <c r="G383" s="29">
        <v>104749.68</v>
      </c>
      <c r="H383" s="30">
        <v>145</v>
      </c>
    </row>
    <row r="384" spans="1:8" outlineLevel="2" x14ac:dyDescent="0.2">
      <c r="A384" s="27"/>
      <c r="B384" s="28" t="s">
        <v>169</v>
      </c>
      <c r="C384" s="29">
        <v>254545.34</v>
      </c>
      <c r="D384" s="33">
        <v>353</v>
      </c>
      <c r="E384" s="29">
        <v>-37043.78</v>
      </c>
      <c r="F384" s="33">
        <v>-51</v>
      </c>
      <c r="G384" s="29">
        <v>217501.56</v>
      </c>
      <c r="H384" s="30">
        <v>302</v>
      </c>
    </row>
    <row r="385" spans="1:8" outlineLevel="2" x14ac:dyDescent="0.2">
      <c r="A385" s="27"/>
      <c r="B385" s="28" t="s">
        <v>170</v>
      </c>
      <c r="C385" s="29">
        <v>249497.7</v>
      </c>
      <c r="D385" s="33">
        <v>346</v>
      </c>
      <c r="E385" s="29">
        <v>-36357.79</v>
      </c>
      <c r="F385" s="33">
        <v>-50</v>
      </c>
      <c r="G385" s="29">
        <v>213139.91</v>
      </c>
      <c r="H385" s="30">
        <v>296</v>
      </c>
    </row>
    <row r="386" spans="1:8" outlineLevel="2" x14ac:dyDescent="0.2">
      <c r="A386" s="27"/>
      <c r="B386" s="28" t="s">
        <v>171</v>
      </c>
      <c r="C386" s="29">
        <v>258871.89</v>
      </c>
      <c r="D386" s="33">
        <v>359</v>
      </c>
      <c r="E386" s="29">
        <v>-37729.78</v>
      </c>
      <c r="F386" s="33">
        <v>-52</v>
      </c>
      <c r="G386" s="29">
        <v>221142.11</v>
      </c>
      <c r="H386" s="30">
        <v>307</v>
      </c>
    </row>
    <row r="387" spans="1:8" outlineLevel="2" x14ac:dyDescent="0.2">
      <c r="A387" s="27"/>
      <c r="B387" s="28" t="s">
        <v>172</v>
      </c>
      <c r="C387" s="29">
        <v>195415.83</v>
      </c>
      <c r="D387" s="33">
        <v>271</v>
      </c>
      <c r="E387" s="29">
        <v>-28468.83</v>
      </c>
      <c r="F387" s="33">
        <v>-39</v>
      </c>
      <c r="G387" s="29">
        <v>166947</v>
      </c>
      <c r="H387" s="30">
        <v>232</v>
      </c>
    </row>
    <row r="388" spans="1:8" outlineLevel="2" x14ac:dyDescent="0.2">
      <c r="A388" s="27"/>
      <c r="B388" s="28" t="s">
        <v>173</v>
      </c>
      <c r="C388" s="29">
        <v>180993.99</v>
      </c>
      <c r="D388" s="33">
        <v>251</v>
      </c>
      <c r="E388" s="29">
        <v>-26410.85</v>
      </c>
      <c r="F388" s="33">
        <v>-37</v>
      </c>
      <c r="G388" s="29">
        <v>154583.14000000001</v>
      </c>
      <c r="H388" s="30">
        <v>214</v>
      </c>
    </row>
    <row r="389" spans="1:8" outlineLevel="2" x14ac:dyDescent="0.2">
      <c r="A389" s="27"/>
      <c r="B389" s="28" t="s">
        <v>174</v>
      </c>
      <c r="C389" s="29">
        <v>180993.99</v>
      </c>
      <c r="D389" s="33">
        <v>251</v>
      </c>
      <c r="E389" s="29">
        <v>-26410.85</v>
      </c>
      <c r="F389" s="33">
        <v>-37</v>
      </c>
      <c r="G389" s="29">
        <v>154583.14000000001</v>
      </c>
      <c r="H389" s="30">
        <v>214</v>
      </c>
    </row>
    <row r="390" spans="1:8" outlineLevel="2" x14ac:dyDescent="0.2">
      <c r="A390" s="27"/>
      <c r="B390" s="28" t="s">
        <v>175</v>
      </c>
      <c r="C390" s="29">
        <v>180993.99</v>
      </c>
      <c r="D390" s="33">
        <v>251</v>
      </c>
      <c r="E390" s="29">
        <v>-26410.85</v>
      </c>
      <c r="F390" s="33">
        <v>-37</v>
      </c>
      <c r="G390" s="29">
        <v>154583.14000000001</v>
      </c>
      <c r="H390" s="30">
        <v>214</v>
      </c>
    </row>
    <row r="391" spans="1:8" outlineLevel="2" x14ac:dyDescent="0.2">
      <c r="A391" s="27"/>
      <c r="B391" s="28" t="s">
        <v>176</v>
      </c>
      <c r="C391" s="29">
        <v>199742.37</v>
      </c>
      <c r="D391" s="33">
        <v>277</v>
      </c>
      <c r="E391" s="29">
        <v>-29154.83</v>
      </c>
      <c r="F391" s="33">
        <v>-40</v>
      </c>
      <c r="G391" s="29">
        <v>170587.54</v>
      </c>
      <c r="H391" s="30">
        <v>237</v>
      </c>
    </row>
    <row r="392" spans="1:8" outlineLevel="2" x14ac:dyDescent="0.2">
      <c r="A392" s="27"/>
      <c r="B392" s="28" t="s">
        <v>177</v>
      </c>
      <c r="C392" s="29">
        <v>199742.37</v>
      </c>
      <c r="D392" s="33">
        <v>277</v>
      </c>
      <c r="E392" s="29">
        <v>-29154.83</v>
      </c>
      <c r="F392" s="33">
        <v>-40</v>
      </c>
      <c r="G392" s="29">
        <v>170587.54</v>
      </c>
      <c r="H392" s="30">
        <v>237</v>
      </c>
    </row>
    <row r="393" spans="1:8" outlineLevel="2" x14ac:dyDescent="0.2">
      <c r="A393" s="27"/>
      <c r="B393" s="28" t="s">
        <v>178</v>
      </c>
      <c r="C393" s="29">
        <v>199742.37</v>
      </c>
      <c r="D393" s="33">
        <v>277</v>
      </c>
      <c r="E393" s="29">
        <v>-29154.83</v>
      </c>
      <c r="F393" s="33">
        <v>-40</v>
      </c>
      <c r="G393" s="29">
        <v>170587.54</v>
      </c>
      <c r="H393" s="30">
        <v>237</v>
      </c>
    </row>
    <row r="394" spans="1:8" outlineLevel="2" x14ac:dyDescent="0.2">
      <c r="A394" s="27"/>
      <c r="B394" s="28" t="s">
        <v>179</v>
      </c>
      <c r="C394" s="29">
        <v>130517.59</v>
      </c>
      <c r="D394" s="33">
        <v>181</v>
      </c>
      <c r="E394" s="29">
        <v>-18864.89</v>
      </c>
      <c r="F394" s="33">
        <v>-27</v>
      </c>
      <c r="G394" s="29">
        <v>111652.7</v>
      </c>
      <c r="H394" s="30">
        <v>154</v>
      </c>
    </row>
    <row r="395" spans="1:8" x14ac:dyDescent="0.2">
      <c r="A395" s="78" t="s">
        <v>215</v>
      </c>
      <c r="B395" s="78" t="s">
        <v>106</v>
      </c>
      <c r="C395" s="25">
        <v>783357</v>
      </c>
      <c r="D395" s="26">
        <v>1087</v>
      </c>
      <c r="E395" s="25">
        <v>-115226</v>
      </c>
      <c r="F395" s="34">
        <v>-160</v>
      </c>
      <c r="G395" s="25">
        <v>668131</v>
      </c>
      <c r="H395" s="26">
        <v>927</v>
      </c>
    </row>
    <row r="396" spans="1:8" outlineLevel="2" x14ac:dyDescent="0.2">
      <c r="A396" s="27"/>
      <c r="B396" s="28" t="s">
        <v>168</v>
      </c>
      <c r="C396" s="29">
        <v>41077.599999999999</v>
      </c>
      <c r="D396" s="33">
        <v>57</v>
      </c>
      <c r="E396" s="29">
        <v>-5991.75</v>
      </c>
      <c r="F396" s="33">
        <v>-8</v>
      </c>
      <c r="G396" s="29">
        <v>35085.85</v>
      </c>
      <c r="H396" s="30">
        <v>49</v>
      </c>
    </row>
    <row r="397" spans="1:8" outlineLevel="2" x14ac:dyDescent="0.2">
      <c r="A397" s="27"/>
      <c r="B397" s="28" t="s">
        <v>169</v>
      </c>
      <c r="C397" s="29">
        <v>84317.17</v>
      </c>
      <c r="D397" s="33">
        <v>117</v>
      </c>
      <c r="E397" s="29">
        <v>-12444.41</v>
      </c>
      <c r="F397" s="33">
        <v>-17</v>
      </c>
      <c r="G397" s="29">
        <v>71872.759999999995</v>
      </c>
      <c r="H397" s="30">
        <v>100</v>
      </c>
    </row>
    <row r="398" spans="1:8" outlineLevel="2" x14ac:dyDescent="0.2">
      <c r="A398" s="27"/>
      <c r="B398" s="28" t="s">
        <v>170</v>
      </c>
      <c r="C398" s="29">
        <v>82875.86</v>
      </c>
      <c r="D398" s="33">
        <v>115</v>
      </c>
      <c r="E398" s="29">
        <v>-12213.96</v>
      </c>
      <c r="F398" s="33">
        <v>-17</v>
      </c>
      <c r="G398" s="29">
        <v>70661.899999999994</v>
      </c>
      <c r="H398" s="30">
        <v>98</v>
      </c>
    </row>
    <row r="399" spans="1:8" outlineLevel="2" x14ac:dyDescent="0.2">
      <c r="A399" s="27"/>
      <c r="B399" s="28" t="s">
        <v>171</v>
      </c>
      <c r="C399" s="29">
        <v>86479.15</v>
      </c>
      <c r="D399" s="33">
        <v>120</v>
      </c>
      <c r="E399" s="29">
        <v>-12674.86</v>
      </c>
      <c r="F399" s="33">
        <v>-18</v>
      </c>
      <c r="G399" s="29">
        <v>73804.289999999994</v>
      </c>
      <c r="H399" s="30">
        <v>102</v>
      </c>
    </row>
    <row r="400" spans="1:8" outlineLevel="2" x14ac:dyDescent="0.2">
      <c r="A400" s="27"/>
      <c r="B400" s="28" t="s">
        <v>172</v>
      </c>
      <c r="C400" s="29">
        <v>64859.37</v>
      </c>
      <c r="D400" s="33">
        <v>90</v>
      </c>
      <c r="E400" s="29">
        <v>-9563.76</v>
      </c>
      <c r="F400" s="33">
        <v>-13</v>
      </c>
      <c r="G400" s="29">
        <v>55295.61</v>
      </c>
      <c r="H400" s="30">
        <v>77</v>
      </c>
    </row>
    <row r="401" spans="1:8" outlineLevel="2" x14ac:dyDescent="0.2">
      <c r="A401" s="27"/>
      <c r="B401" s="28" t="s">
        <v>173</v>
      </c>
      <c r="C401" s="29">
        <v>60535.41</v>
      </c>
      <c r="D401" s="33">
        <v>84</v>
      </c>
      <c r="E401" s="29">
        <v>-8872.4</v>
      </c>
      <c r="F401" s="33">
        <v>-12</v>
      </c>
      <c r="G401" s="29">
        <v>51663.01</v>
      </c>
      <c r="H401" s="30">
        <v>72</v>
      </c>
    </row>
    <row r="402" spans="1:8" outlineLevel="2" x14ac:dyDescent="0.2">
      <c r="A402" s="27"/>
      <c r="B402" s="28" t="s">
        <v>174</v>
      </c>
      <c r="C402" s="29">
        <v>60535.41</v>
      </c>
      <c r="D402" s="33">
        <v>84</v>
      </c>
      <c r="E402" s="29">
        <v>-8872.4</v>
      </c>
      <c r="F402" s="33">
        <v>-12</v>
      </c>
      <c r="G402" s="29">
        <v>51663.01</v>
      </c>
      <c r="H402" s="30">
        <v>72</v>
      </c>
    </row>
    <row r="403" spans="1:8" outlineLevel="2" x14ac:dyDescent="0.2">
      <c r="A403" s="27"/>
      <c r="B403" s="28" t="s">
        <v>175</v>
      </c>
      <c r="C403" s="29">
        <v>60535.41</v>
      </c>
      <c r="D403" s="33">
        <v>84</v>
      </c>
      <c r="E403" s="29">
        <v>-8872.4</v>
      </c>
      <c r="F403" s="33">
        <v>-12</v>
      </c>
      <c r="G403" s="29">
        <v>51663.01</v>
      </c>
      <c r="H403" s="30">
        <v>72</v>
      </c>
    </row>
    <row r="404" spans="1:8" outlineLevel="2" x14ac:dyDescent="0.2">
      <c r="A404" s="27"/>
      <c r="B404" s="28" t="s">
        <v>176</v>
      </c>
      <c r="C404" s="29">
        <v>66300.679999999993</v>
      </c>
      <c r="D404" s="33">
        <v>92</v>
      </c>
      <c r="E404" s="29">
        <v>-9794.2099999999991</v>
      </c>
      <c r="F404" s="33">
        <v>-14</v>
      </c>
      <c r="G404" s="29">
        <v>56506.47</v>
      </c>
      <c r="H404" s="30">
        <v>78</v>
      </c>
    </row>
    <row r="405" spans="1:8" outlineLevel="2" x14ac:dyDescent="0.2">
      <c r="A405" s="27"/>
      <c r="B405" s="28" t="s">
        <v>177</v>
      </c>
      <c r="C405" s="29">
        <v>66300.679999999993</v>
      </c>
      <c r="D405" s="33">
        <v>92</v>
      </c>
      <c r="E405" s="29">
        <v>-9794.2099999999991</v>
      </c>
      <c r="F405" s="33">
        <v>-14</v>
      </c>
      <c r="G405" s="29">
        <v>56506.47</v>
      </c>
      <c r="H405" s="30">
        <v>78</v>
      </c>
    </row>
    <row r="406" spans="1:8" outlineLevel="2" x14ac:dyDescent="0.2">
      <c r="A406" s="27"/>
      <c r="B406" s="28" t="s">
        <v>178</v>
      </c>
      <c r="C406" s="29">
        <v>66300.679999999993</v>
      </c>
      <c r="D406" s="33">
        <v>92</v>
      </c>
      <c r="E406" s="29">
        <v>-9794.2099999999991</v>
      </c>
      <c r="F406" s="33">
        <v>-14</v>
      </c>
      <c r="G406" s="29">
        <v>56506.47</v>
      </c>
      <c r="H406" s="30">
        <v>78</v>
      </c>
    </row>
    <row r="407" spans="1:8" outlineLevel="2" x14ac:dyDescent="0.2">
      <c r="A407" s="27"/>
      <c r="B407" s="28" t="s">
        <v>179</v>
      </c>
      <c r="C407" s="29">
        <v>43239.58</v>
      </c>
      <c r="D407" s="33">
        <v>60</v>
      </c>
      <c r="E407" s="29">
        <v>-6337.43</v>
      </c>
      <c r="F407" s="33">
        <v>-9</v>
      </c>
      <c r="G407" s="29">
        <v>36902.15</v>
      </c>
      <c r="H407" s="30">
        <v>51</v>
      </c>
    </row>
    <row r="408" spans="1:8" ht="21" x14ac:dyDescent="0.2">
      <c r="A408" s="78" t="s">
        <v>216</v>
      </c>
      <c r="B408" s="78" t="s">
        <v>107</v>
      </c>
      <c r="C408" s="25">
        <v>3975290</v>
      </c>
      <c r="D408" s="26">
        <v>5513</v>
      </c>
      <c r="E408" s="25">
        <v>-576129</v>
      </c>
      <c r="F408" s="34">
        <v>-798</v>
      </c>
      <c r="G408" s="25">
        <v>3399161</v>
      </c>
      <c r="H408" s="26">
        <v>4715</v>
      </c>
    </row>
    <row r="409" spans="1:8" outlineLevel="2" x14ac:dyDescent="0.2">
      <c r="A409" s="27"/>
      <c r="B409" s="28" t="s">
        <v>168</v>
      </c>
      <c r="C409" s="29">
        <v>206948.71</v>
      </c>
      <c r="D409" s="33">
        <v>287</v>
      </c>
      <c r="E409" s="29">
        <v>-29958.7</v>
      </c>
      <c r="F409" s="33">
        <v>-41</v>
      </c>
      <c r="G409" s="29">
        <v>176990.01</v>
      </c>
      <c r="H409" s="30">
        <v>246</v>
      </c>
    </row>
    <row r="410" spans="1:8" outlineLevel="2" x14ac:dyDescent="0.2">
      <c r="A410" s="27"/>
      <c r="B410" s="28" t="s">
        <v>169</v>
      </c>
      <c r="C410" s="29">
        <v>429040.01</v>
      </c>
      <c r="D410" s="33">
        <v>595</v>
      </c>
      <c r="E410" s="29">
        <v>-62221.93</v>
      </c>
      <c r="F410" s="33">
        <v>-86</v>
      </c>
      <c r="G410" s="29">
        <v>366818.08</v>
      </c>
      <c r="H410" s="30">
        <v>509</v>
      </c>
    </row>
    <row r="411" spans="1:8" outlineLevel="2" x14ac:dyDescent="0.2">
      <c r="A411" s="27"/>
      <c r="B411" s="28" t="s">
        <v>170</v>
      </c>
      <c r="C411" s="29">
        <v>421108.17</v>
      </c>
      <c r="D411" s="33">
        <v>584</v>
      </c>
      <c r="E411" s="29">
        <v>-61069.67</v>
      </c>
      <c r="F411" s="33">
        <v>-85</v>
      </c>
      <c r="G411" s="29">
        <v>360038.5</v>
      </c>
      <c r="H411" s="30">
        <v>499</v>
      </c>
    </row>
    <row r="412" spans="1:8" outlineLevel="2" x14ac:dyDescent="0.2">
      <c r="A412" s="27"/>
      <c r="B412" s="28" t="s">
        <v>171</v>
      </c>
      <c r="C412" s="29">
        <v>436971.84</v>
      </c>
      <c r="D412" s="33">
        <v>606</v>
      </c>
      <c r="E412" s="29">
        <v>-63374.19</v>
      </c>
      <c r="F412" s="33">
        <v>-88</v>
      </c>
      <c r="G412" s="29">
        <v>373597.65</v>
      </c>
      <c r="H412" s="30">
        <v>518</v>
      </c>
    </row>
    <row r="413" spans="1:8" outlineLevel="2" x14ac:dyDescent="0.2">
      <c r="A413" s="27"/>
      <c r="B413" s="28" t="s">
        <v>172</v>
      </c>
      <c r="C413" s="29">
        <v>330252.64</v>
      </c>
      <c r="D413" s="33">
        <v>458</v>
      </c>
      <c r="E413" s="29">
        <v>-47818.71</v>
      </c>
      <c r="F413" s="33">
        <v>-66</v>
      </c>
      <c r="G413" s="29">
        <v>282433.93</v>
      </c>
      <c r="H413" s="30">
        <v>392</v>
      </c>
    </row>
    <row r="414" spans="1:8" outlineLevel="2" x14ac:dyDescent="0.2">
      <c r="A414" s="27"/>
      <c r="B414" s="28" t="s">
        <v>173</v>
      </c>
      <c r="C414" s="29">
        <v>306457.15000000002</v>
      </c>
      <c r="D414" s="33">
        <v>425</v>
      </c>
      <c r="E414" s="29">
        <v>-44361.93</v>
      </c>
      <c r="F414" s="33">
        <v>-61</v>
      </c>
      <c r="G414" s="29">
        <v>262095.22</v>
      </c>
      <c r="H414" s="30">
        <v>364</v>
      </c>
    </row>
    <row r="415" spans="1:8" outlineLevel="2" x14ac:dyDescent="0.2">
      <c r="A415" s="27"/>
      <c r="B415" s="28" t="s">
        <v>174</v>
      </c>
      <c r="C415" s="29">
        <v>306457.15000000002</v>
      </c>
      <c r="D415" s="33">
        <v>425</v>
      </c>
      <c r="E415" s="29">
        <v>-44361.93</v>
      </c>
      <c r="F415" s="33">
        <v>-61</v>
      </c>
      <c r="G415" s="29">
        <v>262095.22</v>
      </c>
      <c r="H415" s="30">
        <v>364</v>
      </c>
    </row>
    <row r="416" spans="1:8" outlineLevel="2" x14ac:dyDescent="0.2">
      <c r="A416" s="27"/>
      <c r="B416" s="28" t="s">
        <v>175</v>
      </c>
      <c r="C416" s="29">
        <v>306457.15000000002</v>
      </c>
      <c r="D416" s="33">
        <v>425</v>
      </c>
      <c r="E416" s="29">
        <v>-44361.93</v>
      </c>
      <c r="F416" s="33">
        <v>-61</v>
      </c>
      <c r="G416" s="29">
        <v>262095.22</v>
      </c>
      <c r="H416" s="30">
        <v>364</v>
      </c>
    </row>
    <row r="417" spans="1:8" outlineLevel="2" x14ac:dyDescent="0.2">
      <c r="A417" s="27"/>
      <c r="B417" s="28" t="s">
        <v>176</v>
      </c>
      <c r="C417" s="29">
        <v>338184.47</v>
      </c>
      <c r="D417" s="33">
        <v>469</v>
      </c>
      <c r="E417" s="29">
        <v>-48970.97</v>
      </c>
      <c r="F417" s="33">
        <v>-68</v>
      </c>
      <c r="G417" s="29">
        <v>289213.5</v>
      </c>
      <c r="H417" s="30">
        <v>401</v>
      </c>
    </row>
    <row r="418" spans="1:8" outlineLevel="2" x14ac:dyDescent="0.2">
      <c r="A418" s="27"/>
      <c r="B418" s="28" t="s">
        <v>177</v>
      </c>
      <c r="C418" s="29">
        <v>338184.47</v>
      </c>
      <c r="D418" s="33">
        <v>469</v>
      </c>
      <c r="E418" s="29">
        <v>-48970.97</v>
      </c>
      <c r="F418" s="33">
        <v>-68</v>
      </c>
      <c r="G418" s="29">
        <v>289213.5</v>
      </c>
      <c r="H418" s="30">
        <v>401</v>
      </c>
    </row>
    <row r="419" spans="1:8" outlineLevel="2" x14ac:dyDescent="0.2">
      <c r="A419" s="27"/>
      <c r="B419" s="28" t="s">
        <v>178</v>
      </c>
      <c r="C419" s="29">
        <v>338184.47</v>
      </c>
      <c r="D419" s="33">
        <v>469</v>
      </c>
      <c r="E419" s="29">
        <v>-48970.97</v>
      </c>
      <c r="F419" s="33">
        <v>-68</v>
      </c>
      <c r="G419" s="29">
        <v>289213.5</v>
      </c>
      <c r="H419" s="30">
        <v>401</v>
      </c>
    </row>
    <row r="420" spans="1:8" outlineLevel="2" x14ac:dyDescent="0.2">
      <c r="A420" s="27"/>
      <c r="B420" s="28" t="s">
        <v>179</v>
      </c>
      <c r="C420" s="29">
        <v>217043.77</v>
      </c>
      <c r="D420" s="33">
        <v>301</v>
      </c>
      <c r="E420" s="29">
        <v>-31687.1</v>
      </c>
      <c r="F420" s="33">
        <v>-45</v>
      </c>
      <c r="G420" s="29">
        <v>185356.67</v>
      </c>
      <c r="H420" s="30">
        <v>256</v>
      </c>
    </row>
    <row r="421" spans="1:8" ht="21" x14ac:dyDescent="0.2">
      <c r="A421" s="78" t="s">
        <v>217</v>
      </c>
      <c r="B421" s="78" t="s">
        <v>108</v>
      </c>
      <c r="C421" s="25">
        <v>3637652</v>
      </c>
      <c r="D421" s="26">
        <v>5045</v>
      </c>
      <c r="E421" s="25">
        <v>-527895</v>
      </c>
      <c r="F421" s="34">
        <v>-732</v>
      </c>
      <c r="G421" s="25">
        <v>3109757</v>
      </c>
      <c r="H421" s="26">
        <v>4313</v>
      </c>
    </row>
    <row r="422" spans="1:8" outlineLevel="2" x14ac:dyDescent="0.2">
      <c r="A422" s="27"/>
      <c r="B422" s="28" t="s">
        <v>168</v>
      </c>
      <c r="C422" s="29">
        <v>188912.75</v>
      </c>
      <c r="D422" s="33">
        <v>262</v>
      </c>
      <c r="E422" s="29">
        <v>-27450.5</v>
      </c>
      <c r="F422" s="33">
        <v>-38</v>
      </c>
      <c r="G422" s="29">
        <v>161462.25</v>
      </c>
      <c r="H422" s="30">
        <v>224</v>
      </c>
    </row>
    <row r="423" spans="1:8" outlineLevel="2" x14ac:dyDescent="0.2">
      <c r="A423" s="27"/>
      <c r="B423" s="28" t="s">
        <v>169</v>
      </c>
      <c r="C423" s="29">
        <v>392967.36</v>
      </c>
      <c r="D423" s="33">
        <v>545</v>
      </c>
      <c r="E423" s="29">
        <v>-57012.66</v>
      </c>
      <c r="F423" s="33">
        <v>-79</v>
      </c>
      <c r="G423" s="29">
        <v>335954.7</v>
      </c>
      <c r="H423" s="30">
        <v>466</v>
      </c>
    </row>
    <row r="424" spans="1:8" outlineLevel="2" x14ac:dyDescent="0.2">
      <c r="A424" s="27"/>
      <c r="B424" s="28" t="s">
        <v>170</v>
      </c>
      <c r="C424" s="29">
        <v>385756.95</v>
      </c>
      <c r="D424" s="33">
        <v>535</v>
      </c>
      <c r="E424" s="29">
        <v>-55956.87</v>
      </c>
      <c r="F424" s="33">
        <v>-78</v>
      </c>
      <c r="G424" s="29">
        <v>329800.08</v>
      </c>
      <c r="H424" s="30">
        <v>457</v>
      </c>
    </row>
    <row r="425" spans="1:8" outlineLevel="2" x14ac:dyDescent="0.2">
      <c r="A425" s="27"/>
      <c r="B425" s="28" t="s">
        <v>171</v>
      </c>
      <c r="C425" s="29">
        <v>400177.77</v>
      </c>
      <c r="D425" s="33">
        <v>555</v>
      </c>
      <c r="E425" s="29">
        <v>-58068.45</v>
      </c>
      <c r="F425" s="33">
        <v>-81</v>
      </c>
      <c r="G425" s="29">
        <v>342109.32</v>
      </c>
      <c r="H425" s="30">
        <v>474</v>
      </c>
    </row>
    <row r="426" spans="1:8" outlineLevel="2" x14ac:dyDescent="0.2">
      <c r="A426" s="27"/>
      <c r="B426" s="28" t="s">
        <v>172</v>
      </c>
      <c r="C426" s="29">
        <v>302116.19</v>
      </c>
      <c r="D426" s="33">
        <v>419</v>
      </c>
      <c r="E426" s="29">
        <v>-43815.29</v>
      </c>
      <c r="F426" s="33">
        <v>-61</v>
      </c>
      <c r="G426" s="29">
        <v>258300.9</v>
      </c>
      <c r="H426" s="30">
        <v>358</v>
      </c>
    </row>
    <row r="427" spans="1:8" outlineLevel="2" x14ac:dyDescent="0.2">
      <c r="A427" s="27"/>
      <c r="B427" s="28" t="s">
        <v>173</v>
      </c>
      <c r="C427" s="29">
        <v>279763.92</v>
      </c>
      <c r="D427" s="33">
        <v>388</v>
      </c>
      <c r="E427" s="29">
        <v>-40647.919999999998</v>
      </c>
      <c r="F427" s="33">
        <v>-56</v>
      </c>
      <c r="G427" s="29">
        <v>239116</v>
      </c>
      <c r="H427" s="30">
        <v>332</v>
      </c>
    </row>
    <row r="428" spans="1:8" outlineLevel="2" x14ac:dyDescent="0.2">
      <c r="A428" s="27"/>
      <c r="B428" s="28" t="s">
        <v>174</v>
      </c>
      <c r="C428" s="29">
        <v>279763.92</v>
      </c>
      <c r="D428" s="33">
        <v>388</v>
      </c>
      <c r="E428" s="29">
        <v>-40647.919999999998</v>
      </c>
      <c r="F428" s="33">
        <v>-56</v>
      </c>
      <c r="G428" s="29">
        <v>239116</v>
      </c>
      <c r="H428" s="30">
        <v>332</v>
      </c>
    </row>
    <row r="429" spans="1:8" outlineLevel="2" x14ac:dyDescent="0.2">
      <c r="A429" s="27"/>
      <c r="B429" s="28" t="s">
        <v>175</v>
      </c>
      <c r="C429" s="29">
        <v>279763.92</v>
      </c>
      <c r="D429" s="33">
        <v>388</v>
      </c>
      <c r="E429" s="29">
        <v>-40647.919999999998</v>
      </c>
      <c r="F429" s="33">
        <v>-56</v>
      </c>
      <c r="G429" s="29">
        <v>239116</v>
      </c>
      <c r="H429" s="30">
        <v>332</v>
      </c>
    </row>
    <row r="430" spans="1:8" outlineLevel="2" x14ac:dyDescent="0.2">
      <c r="A430" s="27"/>
      <c r="B430" s="28" t="s">
        <v>176</v>
      </c>
      <c r="C430" s="29">
        <v>309326.59999999998</v>
      </c>
      <c r="D430" s="33">
        <v>429</v>
      </c>
      <c r="E430" s="29">
        <v>-44871.08</v>
      </c>
      <c r="F430" s="33">
        <v>-62</v>
      </c>
      <c r="G430" s="29">
        <v>264455.52</v>
      </c>
      <c r="H430" s="30">
        <v>367</v>
      </c>
    </row>
    <row r="431" spans="1:8" outlineLevel="2" x14ac:dyDescent="0.2">
      <c r="A431" s="27"/>
      <c r="B431" s="28" t="s">
        <v>177</v>
      </c>
      <c r="C431" s="29">
        <v>309326.59999999998</v>
      </c>
      <c r="D431" s="33">
        <v>429</v>
      </c>
      <c r="E431" s="29">
        <v>-44871.08</v>
      </c>
      <c r="F431" s="33">
        <v>-62</v>
      </c>
      <c r="G431" s="29">
        <v>264455.52</v>
      </c>
      <c r="H431" s="30">
        <v>367</v>
      </c>
    </row>
    <row r="432" spans="1:8" outlineLevel="2" x14ac:dyDescent="0.2">
      <c r="A432" s="27"/>
      <c r="B432" s="28" t="s">
        <v>178</v>
      </c>
      <c r="C432" s="29">
        <v>309326.59999999998</v>
      </c>
      <c r="D432" s="33">
        <v>429</v>
      </c>
      <c r="E432" s="29">
        <v>-44871.08</v>
      </c>
      <c r="F432" s="33">
        <v>-62</v>
      </c>
      <c r="G432" s="29">
        <v>264455.52</v>
      </c>
      <c r="H432" s="30">
        <v>367</v>
      </c>
    </row>
    <row r="433" spans="1:8" outlineLevel="2" x14ac:dyDescent="0.2">
      <c r="A433" s="27"/>
      <c r="B433" s="28" t="s">
        <v>179</v>
      </c>
      <c r="C433" s="29">
        <v>200449.42</v>
      </c>
      <c r="D433" s="33">
        <v>278</v>
      </c>
      <c r="E433" s="29">
        <v>-29034.23</v>
      </c>
      <c r="F433" s="33">
        <v>-41</v>
      </c>
      <c r="G433" s="29">
        <v>171415.19</v>
      </c>
      <c r="H433" s="30">
        <v>237</v>
      </c>
    </row>
    <row r="434" spans="1:8" x14ac:dyDescent="0.2">
      <c r="A434" s="78" t="s">
        <v>218</v>
      </c>
      <c r="B434" s="78" t="s">
        <v>109</v>
      </c>
      <c r="C434" s="25">
        <v>1356806</v>
      </c>
      <c r="D434" s="26">
        <v>1882</v>
      </c>
      <c r="E434" s="25">
        <v>-193829</v>
      </c>
      <c r="F434" s="34">
        <v>-270</v>
      </c>
      <c r="G434" s="25">
        <v>1162977</v>
      </c>
      <c r="H434" s="26">
        <v>1612</v>
      </c>
    </row>
    <row r="435" spans="1:8" outlineLevel="2" x14ac:dyDescent="0.2">
      <c r="A435" s="27"/>
      <c r="B435" s="28" t="s">
        <v>168</v>
      </c>
      <c r="C435" s="29">
        <v>70651.960000000006</v>
      </c>
      <c r="D435" s="33">
        <v>98</v>
      </c>
      <c r="E435" s="29">
        <v>-10079.1</v>
      </c>
      <c r="F435" s="33">
        <v>-13</v>
      </c>
      <c r="G435" s="29">
        <v>60572.86</v>
      </c>
      <c r="H435" s="30">
        <v>85</v>
      </c>
    </row>
    <row r="436" spans="1:8" outlineLevel="2" x14ac:dyDescent="0.2">
      <c r="A436" s="27"/>
      <c r="B436" s="28" t="s">
        <v>169</v>
      </c>
      <c r="C436" s="29">
        <v>146350.49</v>
      </c>
      <c r="D436" s="33">
        <v>203</v>
      </c>
      <c r="E436" s="29">
        <v>-20933.53</v>
      </c>
      <c r="F436" s="33">
        <v>-29</v>
      </c>
      <c r="G436" s="29">
        <v>125416.96000000001</v>
      </c>
      <c r="H436" s="30">
        <v>174</v>
      </c>
    </row>
    <row r="437" spans="1:8" outlineLevel="2" x14ac:dyDescent="0.2">
      <c r="A437" s="27"/>
      <c r="B437" s="28" t="s">
        <v>170</v>
      </c>
      <c r="C437" s="29">
        <v>143466.73000000001</v>
      </c>
      <c r="D437" s="33">
        <v>199</v>
      </c>
      <c r="E437" s="29">
        <v>-20545.87</v>
      </c>
      <c r="F437" s="33">
        <v>-29</v>
      </c>
      <c r="G437" s="29">
        <v>122920.86</v>
      </c>
      <c r="H437" s="30">
        <v>170</v>
      </c>
    </row>
    <row r="438" spans="1:8" outlineLevel="2" x14ac:dyDescent="0.2">
      <c r="A438" s="27"/>
      <c r="B438" s="28" t="s">
        <v>171</v>
      </c>
      <c r="C438" s="29">
        <v>149234.23999999999</v>
      </c>
      <c r="D438" s="33">
        <v>207</v>
      </c>
      <c r="E438" s="29">
        <v>-21321.19</v>
      </c>
      <c r="F438" s="33">
        <v>-30</v>
      </c>
      <c r="G438" s="29">
        <v>127913.05</v>
      </c>
      <c r="H438" s="30">
        <v>177</v>
      </c>
    </row>
    <row r="439" spans="1:8" outlineLevel="2" x14ac:dyDescent="0.2">
      <c r="A439" s="27"/>
      <c r="B439" s="28" t="s">
        <v>172</v>
      </c>
      <c r="C439" s="29">
        <v>112466.38</v>
      </c>
      <c r="D439" s="33">
        <v>156</v>
      </c>
      <c r="E439" s="29">
        <v>-16087.81</v>
      </c>
      <c r="F439" s="33">
        <v>-22</v>
      </c>
      <c r="G439" s="29">
        <v>96378.57</v>
      </c>
      <c r="H439" s="30">
        <v>134</v>
      </c>
    </row>
    <row r="440" spans="1:8" outlineLevel="2" x14ac:dyDescent="0.2">
      <c r="A440" s="27"/>
      <c r="B440" s="28" t="s">
        <v>173</v>
      </c>
      <c r="C440" s="29">
        <v>104536.06</v>
      </c>
      <c r="D440" s="33">
        <v>145</v>
      </c>
      <c r="E440" s="29">
        <v>-14924.83</v>
      </c>
      <c r="F440" s="33">
        <v>-21</v>
      </c>
      <c r="G440" s="29">
        <v>89611.23</v>
      </c>
      <c r="H440" s="30">
        <v>124</v>
      </c>
    </row>
    <row r="441" spans="1:8" outlineLevel="2" x14ac:dyDescent="0.2">
      <c r="A441" s="27"/>
      <c r="B441" s="28" t="s">
        <v>174</v>
      </c>
      <c r="C441" s="29">
        <v>104536.06</v>
      </c>
      <c r="D441" s="33">
        <v>145</v>
      </c>
      <c r="E441" s="29">
        <v>-14924.83</v>
      </c>
      <c r="F441" s="33">
        <v>-21</v>
      </c>
      <c r="G441" s="29">
        <v>89611.23</v>
      </c>
      <c r="H441" s="30">
        <v>124</v>
      </c>
    </row>
    <row r="442" spans="1:8" outlineLevel="2" x14ac:dyDescent="0.2">
      <c r="A442" s="27"/>
      <c r="B442" s="28" t="s">
        <v>175</v>
      </c>
      <c r="C442" s="29">
        <v>104536.06</v>
      </c>
      <c r="D442" s="33">
        <v>145</v>
      </c>
      <c r="E442" s="29">
        <v>-14924.83</v>
      </c>
      <c r="F442" s="33">
        <v>-21</v>
      </c>
      <c r="G442" s="29">
        <v>89611.23</v>
      </c>
      <c r="H442" s="30">
        <v>124</v>
      </c>
    </row>
    <row r="443" spans="1:8" outlineLevel="2" x14ac:dyDescent="0.2">
      <c r="A443" s="27"/>
      <c r="B443" s="28" t="s">
        <v>176</v>
      </c>
      <c r="C443" s="29">
        <v>115350.14</v>
      </c>
      <c r="D443" s="33">
        <v>160</v>
      </c>
      <c r="E443" s="29">
        <v>-16475.47</v>
      </c>
      <c r="F443" s="33">
        <v>-23</v>
      </c>
      <c r="G443" s="29">
        <v>98874.67</v>
      </c>
      <c r="H443" s="30">
        <v>137</v>
      </c>
    </row>
    <row r="444" spans="1:8" outlineLevel="2" x14ac:dyDescent="0.2">
      <c r="A444" s="27"/>
      <c r="B444" s="28" t="s">
        <v>177</v>
      </c>
      <c r="C444" s="29">
        <v>115350.14</v>
      </c>
      <c r="D444" s="33">
        <v>160</v>
      </c>
      <c r="E444" s="29">
        <v>-16475.47</v>
      </c>
      <c r="F444" s="33">
        <v>-23</v>
      </c>
      <c r="G444" s="29">
        <v>98874.67</v>
      </c>
      <c r="H444" s="30">
        <v>137</v>
      </c>
    </row>
    <row r="445" spans="1:8" outlineLevel="2" x14ac:dyDescent="0.2">
      <c r="A445" s="27"/>
      <c r="B445" s="28" t="s">
        <v>178</v>
      </c>
      <c r="C445" s="29">
        <v>115350.14</v>
      </c>
      <c r="D445" s="33">
        <v>160</v>
      </c>
      <c r="E445" s="29">
        <v>-16475.47</v>
      </c>
      <c r="F445" s="33">
        <v>-23</v>
      </c>
      <c r="G445" s="29">
        <v>98874.67</v>
      </c>
      <c r="H445" s="30">
        <v>137</v>
      </c>
    </row>
    <row r="446" spans="1:8" outlineLevel="2" x14ac:dyDescent="0.2">
      <c r="A446" s="27"/>
      <c r="B446" s="28" t="s">
        <v>179</v>
      </c>
      <c r="C446" s="29">
        <v>74977.600000000006</v>
      </c>
      <c r="D446" s="33">
        <v>104</v>
      </c>
      <c r="E446" s="29">
        <v>-10660.6</v>
      </c>
      <c r="F446" s="33">
        <v>-15</v>
      </c>
      <c r="G446" s="29">
        <v>64317</v>
      </c>
      <c r="H446" s="30">
        <v>89</v>
      </c>
    </row>
    <row r="447" spans="1:8" x14ac:dyDescent="0.2">
      <c r="A447" s="78" t="s">
        <v>219</v>
      </c>
      <c r="B447" s="78" t="s">
        <v>110</v>
      </c>
      <c r="C447" s="25">
        <v>1471585</v>
      </c>
      <c r="D447" s="26">
        <v>2041</v>
      </c>
      <c r="E447" s="25">
        <v>-215267</v>
      </c>
      <c r="F447" s="34">
        <v>-298</v>
      </c>
      <c r="G447" s="25">
        <v>1256318</v>
      </c>
      <c r="H447" s="26">
        <v>1743</v>
      </c>
    </row>
    <row r="448" spans="1:8" outlineLevel="2" x14ac:dyDescent="0.2">
      <c r="A448" s="27"/>
      <c r="B448" s="28" t="s">
        <v>168</v>
      </c>
      <c r="C448" s="29">
        <v>76427.25</v>
      </c>
      <c r="D448" s="33">
        <v>106</v>
      </c>
      <c r="E448" s="29">
        <v>-11193.86</v>
      </c>
      <c r="F448" s="33">
        <v>-15</v>
      </c>
      <c r="G448" s="29">
        <v>65233.39</v>
      </c>
      <c r="H448" s="30">
        <v>91</v>
      </c>
    </row>
    <row r="449" spans="1:8" outlineLevel="2" x14ac:dyDescent="0.2">
      <c r="A449" s="27"/>
      <c r="B449" s="28" t="s">
        <v>169</v>
      </c>
      <c r="C449" s="29">
        <v>158622.59</v>
      </c>
      <c r="D449" s="33">
        <v>220</v>
      </c>
      <c r="E449" s="29">
        <v>-23248.84</v>
      </c>
      <c r="F449" s="33">
        <v>-32</v>
      </c>
      <c r="G449" s="29">
        <v>135373.75</v>
      </c>
      <c r="H449" s="30">
        <v>188</v>
      </c>
    </row>
    <row r="450" spans="1:8" outlineLevel="2" x14ac:dyDescent="0.2">
      <c r="A450" s="27"/>
      <c r="B450" s="28" t="s">
        <v>170</v>
      </c>
      <c r="C450" s="29">
        <v>155738.54</v>
      </c>
      <c r="D450" s="33">
        <v>216</v>
      </c>
      <c r="E450" s="29">
        <v>-22818.3</v>
      </c>
      <c r="F450" s="33">
        <v>-32</v>
      </c>
      <c r="G450" s="29">
        <v>132920.24</v>
      </c>
      <c r="H450" s="30">
        <v>184</v>
      </c>
    </row>
    <row r="451" spans="1:8" outlineLevel="2" x14ac:dyDescent="0.2">
      <c r="A451" s="27"/>
      <c r="B451" s="28" t="s">
        <v>171</v>
      </c>
      <c r="C451" s="29">
        <v>162227.65</v>
      </c>
      <c r="D451" s="33">
        <v>225</v>
      </c>
      <c r="E451" s="29">
        <v>-23679.37</v>
      </c>
      <c r="F451" s="33">
        <v>-33</v>
      </c>
      <c r="G451" s="29">
        <v>138548.28</v>
      </c>
      <c r="H451" s="30">
        <v>192</v>
      </c>
    </row>
    <row r="452" spans="1:8" outlineLevel="2" x14ac:dyDescent="0.2">
      <c r="A452" s="27"/>
      <c r="B452" s="28" t="s">
        <v>172</v>
      </c>
      <c r="C452" s="29">
        <v>121850.99</v>
      </c>
      <c r="D452" s="33">
        <v>169</v>
      </c>
      <c r="E452" s="29">
        <v>-17867.16</v>
      </c>
      <c r="F452" s="33">
        <v>-25</v>
      </c>
      <c r="G452" s="29">
        <v>103983.83</v>
      </c>
      <c r="H452" s="30">
        <v>144</v>
      </c>
    </row>
    <row r="453" spans="1:8" outlineLevel="2" x14ac:dyDescent="0.2">
      <c r="A453" s="27"/>
      <c r="B453" s="28" t="s">
        <v>173</v>
      </c>
      <c r="C453" s="29">
        <v>113198.85</v>
      </c>
      <c r="D453" s="33">
        <v>157</v>
      </c>
      <c r="E453" s="29">
        <v>-16575.560000000001</v>
      </c>
      <c r="F453" s="33">
        <v>-23</v>
      </c>
      <c r="G453" s="29">
        <v>96623.29</v>
      </c>
      <c r="H453" s="30">
        <v>134</v>
      </c>
    </row>
    <row r="454" spans="1:8" outlineLevel="2" x14ac:dyDescent="0.2">
      <c r="A454" s="27"/>
      <c r="B454" s="28" t="s">
        <v>174</v>
      </c>
      <c r="C454" s="29">
        <v>113198.85</v>
      </c>
      <c r="D454" s="33">
        <v>157</v>
      </c>
      <c r="E454" s="29">
        <v>-16575.560000000001</v>
      </c>
      <c r="F454" s="33">
        <v>-23</v>
      </c>
      <c r="G454" s="29">
        <v>96623.29</v>
      </c>
      <c r="H454" s="30">
        <v>134</v>
      </c>
    </row>
    <row r="455" spans="1:8" outlineLevel="2" x14ac:dyDescent="0.2">
      <c r="A455" s="27"/>
      <c r="B455" s="28" t="s">
        <v>175</v>
      </c>
      <c r="C455" s="29">
        <v>113198.85</v>
      </c>
      <c r="D455" s="33">
        <v>157</v>
      </c>
      <c r="E455" s="29">
        <v>-16575.560000000001</v>
      </c>
      <c r="F455" s="33">
        <v>-23</v>
      </c>
      <c r="G455" s="29">
        <v>96623.29</v>
      </c>
      <c r="H455" s="30">
        <v>134</v>
      </c>
    </row>
    <row r="456" spans="1:8" outlineLevel="2" x14ac:dyDescent="0.2">
      <c r="A456" s="27"/>
      <c r="B456" s="28" t="s">
        <v>176</v>
      </c>
      <c r="C456" s="29">
        <v>124735.03</v>
      </c>
      <c r="D456" s="33">
        <v>173</v>
      </c>
      <c r="E456" s="29">
        <v>-18297.7</v>
      </c>
      <c r="F456" s="33">
        <v>-25</v>
      </c>
      <c r="G456" s="29">
        <v>106437.33</v>
      </c>
      <c r="H456" s="30">
        <v>148</v>
      </c>
    </row>
    <row r="457" spans="1:8" outlineLevel="2" x14ac:dyDescent="0.2">
      <c r="A457" s="27"/>
      <c r="B457" s="28" t="s">
        <v>177</v>
      </c>
      <c r="C457" s="29">
        <v>124735.03</v>
      </c>
      <c r="D457" s="33">
        <v>173</v>
      </c>
      <c r="E457" s="29">
        <v>-18297.7</v>
      </c>
      <c r="F457" s="33">
        <v>-25</v>
      </c>
      <c r="G457" s="29">
        <v>106437.33</v>
      </c>
      <c r="H457" s="30">
        <v>148</v>
      </c>
    </row>
    <row r="458" spans="1:8" outlineLevel="2" x14ac:dyDescent="0.2">
      <c r="A458" s="27"/>
      <c r="B458" s="28" t="s">
        <v>178</v>
      </c>
      <c r="C458" s="29">
        <v>124735.03</v>
      </c>
      <c r="D458" s="33">
        <v>173</v>
      </c>
      <c r="E458" s="29">
        <v>-18297.7</v>
      </c>
      <c r="F458" s="33">
        <v>-25</v>
      </c>
      <c r="G458" s="29">
        <v>106437.33</v>
      </c>
      <c r="H458" s="30">
        <v>148</v>
      </c>
    </row>
    <row r="459" spans="1:8" outlineLevel="2" x14ac:dyDescent="0.2">
      <c r="A459" s="27"/>
      <c r="B459" s="28" t="s">
        <v>179</v>
      </c>
      <c r="C459" s="29">
        <v>82916.34</v>
      </c>
      <c r="D459" s="33">
        <v>115</v>
      </c>
      <c r="E459" s="29">
        <v>-11839.69</v>
      </c>
      <c r="F459" s="33">
        <v>-17</v>
      </c>
      <c r="G459" s="29">
        <v>71076.649999999994</v>
      </c>
      <c r="H459" s="30">
        <v>98</v>
      </c>
    </row>
    <row r="460" spans="1:8" ht="21" x14ac:dyDescent="0.2">
      <c r="A460" s="78" t="s">
        <v>220</v>
      </c>
      <c r="B460" s="78" t="s">
        <v>111</v>
      </c>
      <c r="C460" s="25">
        <v>1106704</v>
      </c>
      <c r="D460" s="26">
        <v>1535</v>
      </c>
      <c r="E460" s="25">
        <v>-159441</v>
      </c>
      <c r="F460" s="34">
        <v>-222</v>
      </c>
      <c r="G460" s="25">
        <v>947263</v>
      </c>
      <c r="H460" s="26">
        <v>1313</v>
      </c>
    </row>
    <row r="461" spans="1:8" outlineLevel="2" x14ac:dyDescent="0.2">
      <c r="A461" s="27"/>
      <c r="B461" s="28" t="s">
        <v>168</v>
      </c>
      <c r="C461" s="29">
        <v>57678.38</v>
      </c>
      <c r="D461" s="33">
        <v>80</v>
      </c>
      <c r="E461" s="29">
        <v>-8290.9</v>
      </c>
      <c r="F461" s="33">
        <v>-12</v>
      </c>
      <c r="G461" s="29">
        <v>49387.48</v>
      </c>
      <c r="H461" s="30">
        <v>68</v>
      </c>
    </row>
    <row r="462" spans="1:8" outlineLevel="2" x14ac:dyDescent="0.2">
      <c r="A462" s="27"/>
      <c r="B462" s="28" t="s">
        <v>169</v>
      </c>
      <c r="C462" s="29">
        <v>119682.65</v>
      </c>
      <c r="D462" s="33">
        <v>166</v>
      </c>
      <c r="E462" s="29">
        <v>-17219.63</v>
      </c>
      <c r="F462" s="33">
        <v>-24</v>
      </c>
      <c r="G462" s="29">
        <v>102463.02</v>
      </c>
      <c r="H462" s="30">
        <v>142</v>
      </c>
    </row>
    <row r="463" spans="1:8" outlineLevel="2" x14ac:dyDescent="0.2">
      <c r="A463" s="27"/>
      <c r="B463" s="28" t="s">
        <v>170</v>
      </c>
      <c r="C463" s="29">
        <v>117519.71</v>
      </c>
      <c r="D463" s="33">
        <v>163</v>
      </c>
      <c r="E463" s="29">
        <v>-16900.75</v>
      </c>
      <c r="F463" s="33">
        <v>-24</v>
      </c>
      <c r="G463" s="29">
        <v>100618.96</v>
      </c>
      <c r="H463" s="30">
        <v>139</v>
      </c>
    </row>
    <row r="464" spans="1:8" outlineLevel="2" x14ac:dyDescent="0.2">
      <c r="A464" s="27"/>
      <c r="B464" s="28" t="s">
        <v>171</v>
      </c>
      <c r="C464" s="29">
        <v>121845.59</v>
      </c>
      <c r="D464" s="33">
        <v>169</v>
      </c>
      <c r="E464" s="29">
        <v>-17538.509999999998</v>
      </c>
      <c r="F464" s="33">
        <v>-24</v>
      </c>
      <c r="G464" s="29">
        <v>104307.08</v>
      </c>
      <c r="H464" s="30">
        <v>145</v>
      </c>
    </row>
    <row r="465" spans="1:8" outlineLevel="2" x14ac:dyDescent="0.2">
      <c r="A465" s="27"/>
      <c r="B465" s="28" t="s">
        <v>172</v>
      </c>
      <c r="C465" s="29">
        <v>91564.44</v>
      </c>
      <c r="D465" s="33">
        <v>127</v>
      </c>
      <c r="E465" s="29">
        <v>-13233.6</v>
      </c>
      <c r="F465" s="33">
        <v>-18</v>
      </c>
      <c r="G465" s="29">
        <v>78330.84</v>
      </c>
      <c r="H465" s="30">
        <v>109</v>
      </c>
    </row>
    <row r="466" spans="1:8" outlineLevel="2" x14ac:dyDescent="0.2">
      <c r="A466" s="27"/>
      <c r="B466" s="28" t="s">
        <v>173</v>
      </c>
      <c r="C466" s="29">
        <v>85075.62</v>
      </c>
      <c r="D466" s="33">
        <v>118</v>
      </c>
      <c r="E466" s="29">
        <v>-12276.96</v>
      </c>
      <c r="F466" s="33">
        <v>-17</v>
      </c>
      <c r="G466" s="29">
        <v>72798.66</v>
      </c>
      <c r="H466" s="30">
        <v>101</v>
      </c>
    </row>
    <row r="467" spans="1:8" outlineLevel="2" x14ac:dyDescent="0.2">
      <c r="A467" s="27"/>
      <c r="B467" s="28" t="s">
        <v>174</v>
      </c>
      <c r="C467" s="29">
        <v>85075.62</v>
      </c>
      <c r="D467" s="33">
        <v>118</v>
      </c>
      <c r="E467" s="29">
        <v>-12276.96</v>
      </c>
      <c r="F467" s="33">
        <v>-17</v>
      </c>
      <c r="G467" s="29">
        <v>72798.66</v>
      </c>
      <c r="H467" s="30">
        <v>101</v>
      </c>
    </row>
    <row r="468" spans="1:8" outlineLevel="2" x14ac:dyDescent="0.2">
      <c r="A468" s="27"/>
      <c r="B468" s="28" t="s">
        <v>175</v>
      </c>
      <c r="C468" s="29">
        <v>85075.62</v>
      </c>
      <c r="D468" s="33">
        <v>118</v>
      </c>
      <c r="E468" s="29">
        <v>-12276.96</v>
      </c>
      <c r="F468" s="33">
        <v>-17</v>
      </c>
      <c r="G468" s="29">
        <v>72798.66</v>
      </c>
      <c r="H468" s="30">
        <v>101</v>
      </c>
    </row>
    <row r="469" spans="1:8" outlineLevel="2" x14ac:dyDescent="0.2">
      <c r="A469" s="27"/>
      <c r="B469" s="28" t="s">
        <v>176</v>
      </c>
      <c r="C469" s="29">
        <v>93727.37</v>
      </c>
      <c r="D469" s="33">
        <v>130</v>
      </c>
      <c r="E469" s="29">
        <v>-13552.49</v>
      </c>
      <c r="F469" s="33">
        <v>-19</v>
      </c>
      <c r="G469" s="29">
        <v>80174.880000000005</v>
      </c>
      <c r="H469" s="30">
        <v>111</v>
      </c>
    </row>
    <row r="470" spans="1:8" outlineLevel="2" x14ac:dyDescent="0.2">
      <c r="A470" s="27"/>
      <c r="B470" s="28" t="s">
        <v>177</v>
      </c>
      <c r="C470" s="29">
        <v>93727.37</v>
      </c>
      <c r="D470" s="33">
        <v>130</v>
      </c>
      <c r="E470" s="29">
        <v>-13552.49</v>
      </c>
      <c r="F470" s="33">
        <v>-19</v>
      </c>
      <c r="G470" s="29">
        <v>80174.880000000005</v>
      </c>
      <c r="H470" s="30">
        <v>111</v>
      </c>
    </row>
    <row r="471" spans="1:8" outlineLevel="2" x14ac:dyDescent="0.2">
      <c r="A471" s="27"/>
      <c r="B471" s="28" t="s">
        <v>178</v>
      </c>
      <c r="C471" s="29">
        <v>93727.37</v>
      </c>
      <c r="D471" s="33">
        <v>130</v>
      </c>
      <c r="E471" s="29">
        <v>-13552.49</v>
      </c>
      <c r="F471" s="33">
        <v>-19</v>
      </c>
      <c r="G471" s="29">
        <v>80174.880000000005</v>
      </c>
      <c r="H471" s="30">
        <v>111</v>
      </c>
    </row>
    <row r="472" spans="1:8" outlineLevel="2" x14ac:dyDescent="0.2">
      <c r="A472" s="27"/>
      <c r="B472" s="28" t="s">
        <v>179</v>
      </c>
      <c r="C472" s="29">
        <v>62004.26</v>
      </c>
      <c r="D472" s="33">
        <v>86</v>
      </c>
      <c r="E472" s="29">
        <v>-8769.26</v>
      </c>
      <c r="F472" s="33">
        <v>-12</v>
      </c>
      <c r="G472" s="29">
        <v>53235</v>
      </c>
      <c r="H472" s="30">
        <v>74</v>
      </c>
    </row>
    <row r="473" spans="1:8" ht="21" collapsed="1" x14ac:dyDescent="0.2">
      <c r="A473" s="78" t="s">
        <v>221</v>
      </c>
      <c r="B473" s="78" t="s">
        <v>112</v>
      </c>
      <c r="C473" s="25">
        <v>1079014</v>
      </c>
      <c r="D473" s="26">
        <v>1497</v>
      </c>
      <c r="E473" s="25">
        <v>-157208</v>
      </c>
      <c r="F473" s="34">
        <v>-219</v>
      </c>
      <c r="G473" s="25">
        <v>921806</v>
      </c>
      <c r="H473" s="26">
        <v>1278</v>
      </c>
    </row>
    <row r="474" spans="1:8" outlineLevel="2" x14ac:dyDescent="0.2">
      <c r="A474" s="27"/>
      <c r="B474" s="28" t="s">
        <v>168</v>
      </c>
      <c r="C474" s="29">
        <v>56221.17</v>
      </c>
      <c r="D474" s="33">
        <v>78</v>
      </c>
      <c r="E474" s="29">
        <v>-8174.81</v>
      </c>
      <c r="F474" s="33">
        <v>-10</v>
      </c>
      <c r="G474" s="29">
        <v>48046.36</v>
      </c>
      <c r="H474" s="30">
        <v>68</v>
      </c>
    </row>
    <row r="475" spans="1:8" outlineLevel="2" x14ac:dyDescent="0.2">
      <c r="A475" s="27"/>
      <c r="B475" s="28" t="s">
        <v>169</v>
      </c>
      <c r="C475" s="29">
        <v>116767.05</v>
      </c>
      <c r="D475" s="33">
        <v>162</v>
      </c>
      <c r="E475" s="29">
        <v>-16978.46</v>
      </c>
      <c r="F475" s="33">
        <v>-24</v>
      </c>
      <c r="G475" s="29">
        <v>99788.59</v>
      </c>
      <c r="H475" s="30">
        <v>138</v>
      </c>
    </row>
    <row r="476" spans="1:8" outlineLevel="2" x14ac:dyDescent="0.2">
      <c r="A476" s="27"/>
      <c r="B476" s="28" t="s">
        <v>170</v>
      </c>
      <c r="C476" s="29">
        <v>114604.69</v>
      </c>
      <c r="D476" s="33">
        <v>159</v>
      </c>
      <c r="E476" s="29">
        <v>-16664.05</v>
      </c>
      <c r="F476" s="33">
        <v>-23</v>
      </c>
      <c r="G476" s="29">
        <v>97940.64</v>
      </c>
      <c r="H476" s="30">
        <v>136</v>
      </c>
    </row>
    <row r="477" spans="1:8" outlineLevel="2" x14ac:dyDescent="0.2">
      <c r="A477" s="27"/>
      <c r="B477" s="28" t="s">
        <v>171</v>
      </c>
      <c r="C477" s="29">
        <v>118929.4</v>
      </c>
      <c r="D477" s="33">
        <v>165</v>
      </c>
      <c r="E477" s="29">
        <v>-17292.88</v>
      </c>
      <c r="F477" s="33">
        <v>-24</v>
      </c>
      <c r="G477" s="29">
        <v>101636.52</v>
      </c>
      <c r="H477" s="30">
        <v>141</v>
      </c>
    </row>
    <row r="478" spans="1:8" outlineLevel="2" x14ac:dyDescent="0.2">
      <c r="A478" s="27"/>
      <c r="B478" s="28" t="s">
        <v>172</v>
      </c>
      <c r="C478" s="29">
        <v>89377.25</v>
      </c>
      <c r="D478" s="33">
        <v>124</v>
      </c>
      <c r="E478" s="29">
        <v>-13048.26</v>
      </c>
      <c r="F478" s="33">
        <v>-18</v>
      </c>
      <c r="G478" s="29">
        <v>76328.990000000005</v>
      </c>
      <c r="H478" s="30">
        <v>106</v>
      </c>
    </row>
    <row r="479" spans="1:8" outlineLevel="2" x14ac:dyDescent="0.2">
      <c r="A479" s="27"/>
      <c r="B479" s="28" t="s">
        <v>173</v>
      </c>
      <c r="C479" s="29">
        <v>82890.19</v>
      </c>
      <c r="D479" s="33">
        <v>115</v>
      </c>
      <c r="E479" s="29">
        <v>-12105.02</v>
      </c>
      <c r="F479" s="33">
        <v>-17</v>
      </c>
      <c r="G479" s="29">
        <v>70785.17</v>
      </c>
      <c r="H479" s="30">
        <v>98</v>
      </c>
    </row>
    <row r="480" spans="1:8" outlineLevel="2" x14ac:dyDescent="0.2">
      <c r="A480" s="27"/>
      <c r="B480" s="28" t="s">
        <v>174</v>
      </c>
      <c r="C480" s="29">
        <v>82890.19</v>
      </c>
      <c r="D480" s="33">
        <v>115</v>
      </c>
      <c r="E480" s="29">
        <v>-12105.02</v>
      </c>
      <c r="F480" s="33">
        <v>-17</v>
      </c>
      <c r="G480" s="29">
        <v>70785.17</v>
      </c>
      <c r="H480" s="30">
        <v>98</v>
      </c>
    </row>
    <row r="481" spans="1:8" outlineLevel="2" x14ac:dyDescent="0.2">
      <c r="A481" s="27"/>
      <c r="B481" s="28" t="s">
        <v>175</v>
      </c>
      <c r="C481" s="29">
        <v>82890.19</v>
      </c>
      <c r="D481" s="33">
        <v>115</v>
      </c>
      <c r="E481" s="29">
        <v>-12105.02</v>
      </c>
      <c r="F481" s="33">
        <v>-17</v>
      </c>
      <c r="G481" s="29">
        <v>70785.17</v>
      </c>
      <c r="H481" s="30">
        <v>98</v>
      </c>
    </row>
    <row r="482" spans="1:8" outlineLevel="2" x14ac:dyDescent="0.2">
      <c r="A482" s="27"/>
      <c r="B482" s="28" t="s">
        <v>176</v>
      </c>
      <c r="C482" s="29">
        <v>91539.6</v>
      </c>
      <c r="D482" s="33">
        <v>127</v>
      </c>
      <c r="E482" s="29">
        <v>-13362.68</v>
      </c>
      <c r="F482" s="33">
        <v>-19</v>
      </c>
      <c r="G482" s="29">
        <v>78176.92</v>
      </c>
      <c r="H482" s="30">
        <v>108</v>
      </c>
    </row>
    <row r="483" spans="1:8" outlineLevel="2" x14ac:dyDescent="0.2">
      <c r="A483" s="27"/>
      <c r="B483" s="28" t="s">
        <v>177</v>
      </c>
      <c r="C483" s="29">
        <v>91539.6</v>
      </c>
      <c r="D483" s="33">
        <v>127</v>
      </c>
      <c r="E483" s="29">
        <v>-13362.68</v>
      </c>
      <c r="F483" s="33">
        <v>-19</v>
      </c>
      <c r="G483" s="29">
        <v>78176.92</v>
      </c>
      <c r="H483" s="30">
        <v>108</v>
      </c>
    </row>
    <row r="484" spans="1:8" outlineLevel="2" x14ac:dyDescent="0.2">
      <c r="A484" s="27"/>
      <c r="B484" s="28" t="s">
        <v>178</v>
      </c>
      <c r="C484" s="29">
        <v>91539.6</v>
      </c>
      <c r="D484" s="33">
        <v>127</v>
      </c>
      <c r="E484" s="29">
        <v>-13362.68</v>
      </c>
      <c r="F484" s="33">
        <v>-19</v>
      </c>
      <c r="G484" s="29">
        <v>78176.92</v>
      </c>
      <c r="H484" s="30">
        <v>108</v>
      </c>
    </row>
    <row r="485" spans="1:8" outlineLevel="2" x14ac:dyDescent="0.2">
      <c r="A485" s="27"/>
      <c r="B485" s="28" t="s">
        <v>179</v>
      </c>
      <c r="C485" s="29">
        <v>59825.07</v>
      </c>
      <c r="D485" s="33">
        <v>83</v>
      </c>
      <c r="E485" s="29">
        <v>-8646.44</v>
      </c>
      <c r="F485" s="33">
        <v>-12</v>
      </c>
      <c r="G485" s="29">
        <v>51178.63</v>
      </c>
      <c r="H485" s="30">
        <v>71</v>
      </c>
    </row>
    <row r="486" spans="1:8" ht="21" collapsed="1" x14ac:dyDescent="0.2">
      <c r="A486" s="78" t="s">
        <v>222</v>
      </c>
      <c r="B486" s="78" t="s">
        <v>113</v>
      </c>
      <c r="C486" s="25">
        <v>266181</v>
      </c>
      <c r="D486" s="34">
        <v>369</v>
      </c>
      <c r="E486" s="25">
        <v>-39749</v>
      </c>
      <c r="F486" s="34">
        <v>-55</v>
      </c>
      <c r="G486" s="25">
        <v>226432</v>
      </c>
      <c r="H486" s="26">
        <v>314</v>
      </c>
    </row>
    <row r="487" spans="1:8" outlineLevel="2" x14ac:dyDescent="0.2">
      <c r="A487" s="27"/>
      <c r="B487" s="28" t="s">
        <v>168</v>
      </c>
      <c r="C487" s="29">
        <v>13705.8</v>
      </c>
      <c r="D487" s="33">
        <v>19</v>
      </c>
      <c r="E487" s="29">
        <v>-2066.94</v>
      </c>
      <c r="F487" s="33">
        <v>-2</v>
      </c>
      <c r="G487" s="29">
        <v>11638.86</v>
      </c>
      <c r="H487" s="30">
        <v>17</v>
      </c>
    </row>
    <row r="488" spans="1:8" outlineLevel="2" x14ac:dyDescent="0.2">
      <c r="A488" s="27"/>
      <c r="B488" s="28" t="s">
        <v>169</v>
      </c>
      <c r="C488" s="29">
        <v>28854.31</v>
      </c>
      <c r="D488" s="33">
        <v>40</v>
      </c>
      <c r="E488" s="29">
        <v>-4292.8900000000003</v>
      </c>
      <c r="F488" s="33">
        <v>-6</v>
      </c>
      <c r="G488" s="29">
        <v>24561.42</v>
      </c>
      <c r="H488" s="30">
        <v>34</v>
      </c>
    </row>
    <row r="489" spans="1:8" outlineLevel="2" x14ac:dyDescent="0.2">
      <c r="A489" s="27"/>
      <c r="B489" s="28" t="s">
        <v>170</v>
      </c>
      <c r="C489" s="29">
        <v>28132.95</v>
      </c>
      <c r="D489" s="33">
        <v>39</v>
      </c>
      <c r="E489" s="29">
        <v>-4213.3900000000003</v>
      </c>
      <c r="F489" s="33">
        <v>-6</v>
      </c>
      <c r="G489" s="29">
        <v>23919.56</v>
      </c>
      <c r="H489" s="30">
        <v>33</v>
      </c>
    </row>
    <row r="490" spans="1:8" outlineLevel="2" x14ac:dyDescent="0.2">
      <c r="A490" s="27"/>
      <c r="B490" s="28" t="s">
        <v>171</v>
      </c>
      <c r="C490" s="29">
        <v>29575.67</v>
      </c>
      <c r="D490" s="33">
        <v>41</v>
      </c>
      <c r="E490" s="29">
        <v>-4372.3900000000003</v>
      </c>
      <c r="F490" s="33">
        <v>-6</v>
      </c>
      <c r="G490" s="29">
        <v>25203.279999999999</v>
      </c>
      <c r="H490" s="30">
        <v>35</v>
      </c>
    </row>
    <row r="491" spans="1:8" outlineLevel="2" x14ac:dyDescent="0.2">
      <c r="A491" s="27"/>
      <c r="B491" s="28" t="s">
        <v>172</v>
      </c>
      <c r="C491" s="29">
        <v>22362.09</v>
      </c>
      <c r="D491" s="33">
        <v>31</v>
      </c>
      <c r="E491" s="29">
        <v>-3299.17</v>
      </c>
      <c r="F491" s="33">
        <v>-5</v>
      </c>
      <c r="G491" s="29">
        <v>19062.919999999998</v>
      </c>
      <c r="H491" s="30">
        <v>26</v>
      </c>
    </row>
    <row r="492" spans="1:8" outlineLevel="2" x14ac:dyDescent="0.2">
      <c r="A492" s="27"/>
      <c r="B492" s="28" t="s">
        <v>173</v>
      </c>
      <c r="C492" s="29">
        <v>20198.02</v>
      </c>
      <c r="D492" s="33">
        <v>28</v>
      </c>
      <c r="E492" s="29">
        <v>-3060.67</v>
      </c>
      <c r="F492" s="33">
        <v>-4</v>
      </c>
      <c r="G492" s="29">
        <v>17137.349999999999</v>
      </c>
      <c r="H492" s="30">
        <v>24</v>
      </c>
    </row>
    <row r="493" spans="1:8" outlineLevel="2" x14ac:dyDescent="0.2">
      <c r="A493" s="27"/>
      <c r="B493" s="28" t="s">
        <v>174</v>
      </c>
      <c r="C493" s="29">
        <v>20198.02</v>
      </c>
      <c r="D493" s="33">
        <v>28</v>
      </c>
      <c r="E493" s="29">
        <v>-3060.67</v>
      </c>
      <c r="F493" s="33">
        <v>-4</v>
      </c>
      <c r="G493" s="29">
        <v>17137.349999999999</v>
      </c>
      <c r="H493" s="30">
        <v>24</v>
      </c>
    </row>
    <row r="494" spans="1:8" outlineLevel="2" x14ac:dyDescent="0.2">
      <c r="A494" s="27"/>
      <c r="B494" s="28" t="s">
        <v>175</v>
      </c>
      <c r="C494" s="29">
        <v>20198.02</v>
      </c>
      <c r="D494" s="33">
        <v>28</v>
      </c>
      <c r="E494" s="29">
        <v>-3060.67</v>
      </c>
      <c r="F494" s="33">
        <v>-4</v>
      </c>
      <c r="G494" s="29">
        <v>17137.349999999999</v>
      </c>
      <c r="H494" s="30">
        <v>24</v>
      </c>
    </row>
    <row r="495" spans="1:8" outlineLevel="2" x14ac:dyDescent="0.2">
      <c r="A495" s="27"/>
      <c r="B495" s="28" t="s">
        <v>176</v>
      </c>
      <c r="C495" s="29">
        <v>22362.09</v>
      </c>
      <c r="D495" s="33">
        <v>31</v>
      </c>
      <c r="E495" s="29">
        <v>-3378.67</v>
      </c>
      <c r="F495" s="33">
        <v>-5</v>
      </c>
      <c r="G495" s="29">
        <v>18983.419999999998</v>
      </c>
      <c r="H495" s="30">
        <v>26</v>
      </c>
    </row>
    <row r="496" spans="1:8" outlineLevel="2" x14ac:dyDescent="0.2">
      <c r="A496" s="27"/>
      <c r="B496" s="28" t="s">
        <v>177</v>
      </c>
      <c r="C496" s="29">
        <v>22362.09</v>
      </c>
      <c r="D496" s="33">
        <v>31</v>
      </c>
      <c r="E496" s="29">
        <v>-3378.67</v>
      </c>
      <c r="F496" s="33">
        <v>-5</v>
      </c>
      <c r="G496" s="29">
        <v>18983.419999999998</v>
      </c>
      <c r="H496" s="30">
        <v>26</v>
      </c>
    </row>
    <row r="497" spans="1:8" outlineLevel="2" x14ac:dyDescent="0.2">
      <c r="A497" s="27"/>
      <c r="B497" s="28" t="s">
        <v>178</v>
      </c>
      <c r="C497" s="29">
        <v>22362.09</v>
      </c>
      <c r="D497" s="33">
        <v>31</v>
      </c>
      <c r="E497" s="29">
        <v>-3378.67</v>
      </c>
      <c r="F497" s="33">
        <v>-5</v>
      </c>
      <c r="G497" s="29">
        <v>18983.419999999998</v>
      </c>
      <c r="H497" s="30">
        <v>26</v>
      </c>
    </row>
    <row r="498" spans="1:8" outlineLevel="2" x14ac:dyDescent="0.2">
      <c r="A498" s="27"/>
      <c r="B498" s="28" t="s">
        <v>179</v>
      </c>
      <c r="C498" s="29">
        <v>15869.85</v>
      </c>
      <c r="D498" s="33">
        <v>22</v>
      </c>
      <c r="E498" s="29">
        <v>-2186.1999999999998</v>
      </c>
      <c r="F498" s="33">
        <v>-3</v>
      </c>
      <c r="G498" s="29">
        <v>13683.65</v>
      </c>
      <c r="H498" s="30">
        <v>19</v>
      </c>
    </row>
    <row r="499" spans="1:8" ht="31.5" collapsed="1" x14ac:dyDescent="0.2">
      <c r="A499" s="78" t="s">
        <v>223</v>
      </c>
      <c r="B499" s="78" t="s">
        <v>114</v>
      </c>
      <c r="C499" s="25">
        <v>1212997</v>
      </c>
      <c r="D499" s="26">
        <v>1683</v>
      </c>
      <c r="E499" s="25">
        <v>-174625</v>
      </c>
      <c r="F499" s="34">
        <v>-243</v>
      </c>
      <c r="G499" s="25">
        <v>1038372</v>
      </c>
      <c r="H499" s="26">
        <v>1440</v>
      </c>
    </row>
    <row r="500" spans="1:8" outlineLevel="2" x14ac:dyDescent="0.2">
      <c r="A500" s="27"/>
      <c r="B500" s="28" t="s">
        <v>168</v>
      </c>
      <c r="C500" s="29">
        <v>63424.68</v>
      </c>
      <c r="D500" s="33">
        <v>88</v>
      </c>
      <c r="E500" s="29">
        <v>-9080.4599999999991</v>
      </c>
      <c r="F500" s="33">
        <v>-10</v>
      </c>
      <c r="G500" s="29">
        <v>54344.22</v>
      </c>
      <c r="H500" s="30">
        <v>78</v>
      </c>
    </row>
    <row r="501" spans="1:8" outlineLevel="2" x14ac:dyDescent="0.2">
      <c r="A501" s="27"/>
      <c r="B501" s="28" t="s">
        <v>169</v>
      </c>
      <c r="C501" s="29">
        <v>131173.76999999999</v>
      </c>
      <c r="D501" s="33">
        <v>182</v>
      </c>
      <c r="E501" s="29">
        <v>-18859.5</v>
      </c>
      <c r="F501" s="33">
        <v>-26</v>
      </c>
      <c r="G501" s="29">
        <v>112314.27</v>
      </c>
      <c r="H501" s="30">
        <v>156</v>
      </c>
    </row>
    <row r="502" spans="1:8" outlineLevel="2" x14ac:dyDescent="0.2">
      <c r="A502" s="27"/>
      <c r="B502" s="28" t="s">
        <v>170</v>
      </c>
      <c r="C502" s="29">
        <v>128290.83</v>
      </c>
      <c r="D502" s="33">
        <v>178</v>
      </c>
      <c r="E502" s="29">
        <v>-18510.25</v>
      </c>
      <c r="F502" s="33">
        <v>-26</v>
      </c>
      <c r="G502" s="29">
        <v>109780.58</v>
      </c>
      <c r="H502" s="30">
        <v>152</v>
      </c>
    </row>
    <row r="503" spans="1:8" outlineLevel="2" x14ac:dyDescent="0.2">
      <c r="A503" s="27"/>
      <c r="B503" s="28" t="s">
        <v>171</v>
      </c>
      <c r="C503" s="29">
        <v>133335.97</v>
      </c>
      <c r="D503" s="33">
        <v>185</v>
      </c>
      <c r="E503" s="29">
        <v>-19208.75</v>
      </c>
      <c r="F503" s="33">
        <v>-27</v>
      </c>
      <c r="G503" s="29">
        <v>114127.22</v>
      </c>
      <c r="H503" s="30">
        <v>158</v>
      </c>
    </row>
    <row r="504" spans="1:8" outlineLevel="2" x14ac:dyDescent="0.2">
      <c r="A504" s="27"/>
      <c r="B504" s="28" t="s">
        <v>172</v>
      </c>
      <c r="C504" s="29">
        <v>100902.9</v>
      </c>
      <c r="D504" s="33">
        <v>140</v>
      </c>
      <c r="E504" s="29">
        <v>-14493.88</v>
      </c>
      <c r="F504" s="33">
        <v>-20</v>
      </c>
      <c r="G504" s="29">
        <v>86409.02</v>
      </c>
      <c r="H504" s="30">
        <v>120</v>
      </c>
    </row>
    <row r="505" spans="1:8" outlineLevel="2" x14ac:dyDescent="0.2">
      <c r="A505" s="27"/>
      <c r="B505" s="28" t="s">
        <v>173</v>
      </c>
      <c r="C505" s="29">
        <v>93695.55</v>
      </c>
      <c r="D505" s="33">
        <v>130</v>
      </c>
      <c r="E505" s="29">
        <v>-13446.13</v>
      </c>
      <c r="F505" s="33">
        <v>-19</v>
      </c>
      <c r="G505" s="29">
        <v>80249.42</v>
      </c>
      <c r="H505" s="30">
        <v>111</v>
      </c>
    </row>
    <row r="506" spans="1:8" outlineLevel="2" x14ac:dyDescent="0.2">
      <c r="A506" s="27"/>
      <c r="B506" s="28" t="s">
        <v>174</v>
      </c>
      <c r="C506" s="29">
        <v>93695.55</v>
      </c>
      <c r="D506" s="33">
        <v>130</v>
      </c>
      <c r="E506" s="29">
        <v>-13446.13</v>
      </c>
      <c r="F506" s="33">
        <v>-19</v>
      </c>
      <c r="G506" s="29">
        <v>80249.42</v>
      </c>
      <c r="H506" s="30">
        <v>111</v>
      </c>
    </row>
    <row r="507" spans="1:8" outlineLevel="2" x14ac:dyDescent="0.2">
      <c r="A507" s="27"/>
      <c r="B507" s="28" t="s">
        <v>175</v>
      </c>
      <c r="C507" s="29">
        <v>93695.55</v>
      </c>
      <c r="D507" s="33">
        <v>130</v>
      </c>
      <c r="E507" s="29">
        <v>-13446.13</v>
      </c>
      <c r="F507" s="33">
        <v>-19</v>
      </c>
      <c r="G507" s="29">
        <v>80249.42</v>
      </c>
      <c r="H507" s="30">
        <v>111</v>
      </c>
    </row>
    <row r="508" spans="1:8" outlineLevel="2" x14ac:dyDescent="0.2">
      <c r="A508" s="27"/>
      <c r="B508" s="28" t="s">
        <v>176</v>
      </c>
      <c r="C508" s="29">
        <v>103065.1</v>
      </c>
      <c r="D508" s="33">
        <v>143</v>
      </c>
      <c r="E508" s="29">
        <v>-14843.13</v>
      </c>
      <c r="F508" s="33">
        <v>-21</v>
      </c>
      <c r="G508" s="29">
        <v>88221.97</v>
      </c>
      <c r="H508" s="30">
        <v>122</v>
      </c>
    </row>
    <row r="509" spans="1:8" outlineLevel="2" x14ac:dyDescent="0.2">
      <c r="A509" s="27"/>
      <c r="B509" s="28" t="s">
        <v>177</v>
      </c>
      <c r="C509" s="29">
        <v>103065.1</v>
      </c>
      <c r="D509" s="33">
        <v>143</v>
      </c>
      <c r="E509" s="29">
        <v>-14843.13</v>
      </c>
      <c r="F509" s="33">
        <v>-21</v>
      </c>
      <c r="G509" s="29">
        <v>88221.97</v>
      </c>
      <c r="H509" s="30">
        <v>122</v>
      </c>
    </row>
    <row r="510" spans="1:8" outlineLevel="2" x14ac:dyDescent="0.2">
      <c r="A510" s="27"/>
      <c r="B510" s="28" t="s">
        <v>178</v>
      </c>
      <c r="C510" s="29">
        <v>103065.1</v>
      </c>
      <c r="D510" s="33">
        <v>143</v>
      </c>
      <c r="E510" s="29">
        <v>-14843.13</v>
      </c>
      <c r="F510" s="33">
        <v>-21</v>
      </c>
      <c r="G510" s="29">
        <v>88221.97</v>
      </c>
      <c r="H510" s="30">
        <v>122</v>
      </c>
    </row>
    <row r="511" spans="1:8" outlineLevel="2" x14ac:dyDescent="0.2">
      <c r="A511" s="27"/>
      <c r="B511" s="28" t="s">
        <v>179</v>
      </c>
      <c r="C511" s="29">
        <v>65586.899999999994</v>
      </c>
      <c r="D511" s="33">
        <v>91</v>
      </c>
      <c r="E511" s="29">
        <v>-9604.3799999999992</v>
      </c>
      <c r="F511" s="33">
        <v>-14</v>
      </c>
      <c r="G511" s="29">
        <v>55982.52</v>
      </c>
      <c r="H511" s="30">
        <v>77</v>
      </c>
    </row>
    <row r="512" spans="1:8" ht="21" collapsed="1" x14ac:dyDescent="0.2">
      <c r="A512" s="78" t="s">
        <v>224</v>
      </c>
      <c r="B512" s="78" t="s">
        <v>115</v>
      </c>
      <c r="C512" s="25">
        <v>1954372</v>
      </c>
      <c r="D512" s="26">
        <v>2711</v>
      </c>
      <c r="E512" s="25">
        <v>-281812</v>
      </c>
      <c r="F512" s="34">
        <v>-391</v>
      </c>
      <c r="G512" s="25">
        <v>1672560</v>
      </c>
      <c r="H512" s="26">
        <v>2320</v>
      </c>
    </row>
    <row r="513" spans="1:8" outlineLevel="2" x14ac:dyDescent="0.2">
      <c r="A513" s="27"/>
      <c r="B513" s="28" t="s">
        <v>168</v>
      </c>
      <c r="C513" s="29">
        <v>101647.53</v>
      </c>
      <c r="D513" s="33">
        <v>141</v>
      </c>
      <c r="E513" s="29">
        <v>-14654.23</v>
      </c>
      <c r="F513" s="33">
        <v>-22</v>
      </c>
      <c r="G513" s="29">
        <v>86993.3</v>
      </c>
      <c r="H513" s="30">
        <v>119</v>
      </c>
    </row>
    <row r="514" spans="1:8" outlineLevel="2" x14ac:dyDescent="0.2">
      <c r="A514" s="27"/>
      <c r="B514" s="28" t="s">
        <v>169</v>
      </c>
      <c r="C514" s="29">
        <v>211225.01</v>
      </c>
      <c r="D514" s="33">
        <v>293</v>
      </c>
      <c r="E514" s="29">
        <v>-30435.7</v>
      </c>
      <c r="F514" s="33">
        <v>-42</v>
      </c>
      <c r="G514" s="29">
        <v>180789.31</v>
      </c>
      <c r="H514" s="30">
        <v>251</v>
      </c>
    </row>
    <row r="515" spans="1:8" outlineLevel="2" x14ac:dyDescent="0.2">
      <c r="A515" s="27"/>
      <c r="B515" s="28" t="s">
        <v>170</v>
      </c>
      <c r="C515" s="29">
        <v>206899.58</v>
      </c>
      <c r="D515" s="33">
        <v>287</v>
      </c>
      <c r="E515" s="29">
        <v>-29872.07</v>
      </c>
      <c r="F515" s="33">
        <v>-41</v>
      </c>
      <c r="G515" s="29">
        <v>177027.51</v>
      </c>
      <c r="H515" s="30">
        <v>246</v>
      </c>
    </row>
    <row r="516" spans="1:8" outlineLevel="2" x14ac:dyDescent="0.2">
      <c r="A516" s="27"/>
      <c r="B516" s="28" t="s">
        <v>171</v>
      </c>
      <c r="C516" s="29">
        <v>214829.53</v>
      </c>
      <c r="D516" s="33">
        <v>298</v>
      </c>
      <c r="E516" s="29">
        <v>-30999.32</v>
      </c>
      <c r="F516" s="33">
        <v>-43</v>
      </c>
      <c r="G516" s="29">
        <v>183830.21</v>
      </c>
      <c r="H516" s="30">
        <v>255</v>
      </c>
    </row>
    <row r="517" spans="1:8" outlineLevel="2" x14ac:dyDescent="0.2">
      <c r="A517" s="27"/>
      <c r="B517" s="28" t="s">
        <v>172</v>
      </c>
      <c r="C517" s="29">
        <v>162203.5</v>
      </c>
      <c r="D517" s="33">
        <v>225</v>
      </c>
      <c r="E517" s="29">
        <v>-23390.400000000001</v>
      </c>
      <c r="F517" s="33">
        <v>-32</v>
      </c>
      <c r="G517" s="29">
        <v>138813.1</v>
      </c>
      <c r="H517" s="30">
        <v>193</v>
      </c>
    </row>
    <row r="518" spans="1:8" outlineLevel="2" x14ac:dyDescent="0.2">
      <c r="A518" s="27"/>
      <c r="B518" s="28" t="s">
        <v>173</v>
      </c>
      <c r="C518" s="29">
        <v>150669.03</v>
      </c>
      <c r="D518" s="33">
        <v>209</v>
      </c>
      <c r="E518" s="29">
        <v>-21699.52</v>
      </c>
      <c r="F518" s="33">
        <v>-30</v>
      </c>
      <c r="G518" s="29">
        <v>128969.51</v>
      </c>
      <c r="H518" s="30">
        <v>179</v>
      </c>
    </row>
    <row r="519" spans="1:8" outlineLevel="2" x14ac:dyDescent="0.2">
      <c r="A519" s="27"/>
      <c r="B519" s="28" t="s">
        <v>174</v>
      </c>
      <c r="C519" s="29">
        <v>150669.03</v>
      </c>
      <c r="D519" s="33">
        <v>209</v>
      </c>
      <c r="E519" s="29">
        <v>-21699.52</v>
      </c>
      <c r="F519" s="33">
        <v>-30</v>
      </c>
      <c r="G519" s="29">
        <v>128969.51</v>
      </c>
      <c r="H519" s="30">
        <v>179</v>
      </c>
    </row>
    <row r="520" spans="1:8" outlineLevel="2" x14ac:dyDescent="0.2">
      <c r="A520" s="27"/>
      <c r="B520" s="28" t="s">
        <v>175</v>
      </c>
      <c r="C520" s="29">
        <v>150669.03</v>
      </c>
      <c r="D520" s="33">
        <v>209</v>
      </c>
      <c r="E520" s="29">
        <v>-21699.52</v>
      </c>
      <c r="F520" s="33">
        <v>-30</v>
      </c>
      <c r="G520" s="29">
        <v>128969.51</v>
      </c>
      <c r="H520" s="30">
        <v>179</v>
      </c>
    </row>
    <row r="521" spans="1:8" outlineLevel="2" x14ac:dyDescent="0.2">
      <c r="A521" s="27"/>
      <c r="B521" s="28" t="s">
        <v>176</v>
      </c>
      <c r="C521" s="29">
        <v>165808.03</v>
      </c>
      <c r="D521" s="33">
        <v>230</v>
      </c>
      <c r="E521" s="29">
        <v>-23954.02</v>
      </c>
      <c r="F521" s="33">
        <v>-33</v>
      </c>
      <c r="G521" s="29">
        <v>141854.01</v>
      </c>
      <c r="H521" s="30">
        <v>197</v>
      </c>
    </row>
    <row r="522" spans="1:8" outlineLevel="2" x14ac:dyDescent="0.2">
      <c r="A522" s="27"/>
      <c r="B522" s="28" t="s">
        <v>177</v>
      </c>
      <c r="C522" s="29">
        <v>165808.03</v>
      </c>
      <c r="D522" s="33">
        <v>230</v>
      </c>
      <c r="E522" s="29">
        <v>-23954.02</v>
      </c>
      <c r="F522" s="33">
        <v>-33</v>
      </c>
      <c r="G522" s="29">
        <v>141854.01</v>
      </c>
      <c r="H522" s="30">
        <v>197</v>
      </c>
    </row>
    <row r="523" spans="1:8" outlineLevel="2" x14ac:dyDescent="0.2">
      <c r="A523" s="27"/>
      <c r="B523" s="28" t="s">
        <v>178</v>
      </c>
      <c r="C523" s="29">
        <v>165808.03</v>
      </c>
      <c r="D523" s="33">
        <v>230</v>
      </c>
      <c r="E523" s="29">
        <v>-23954.02</v>
      </c>
      <c r="F523" s="33">
        <v>-33</v>
      </c>
      <c r="G523" s="29">
        <v>141854.01</v>
      </c>
      <c r="H523" s="30">
        <v>197</v>
      </c>
    </row>
    <row r="524" spans="1:8" outlineLevel="2" x14ac:dyDescent="0.2">
      <c r="A524" s="27"/>
      <c r="B524" s="28" t="s">
        <v>179</v>
      </c>
      <c r="C524" s="29">
        <v>108135.67</v>
      </c>
      <c r="D524" s="33">
        <v>150</v>
      </c>
      <c r="E524" s="29">
        <v>-15499.66</v>
      </c>
      <c r="F524" s="33">
        <v>-22</v>
      </c>
      <c r="G524" s="29">
        <v>92636.01</v>
      </c>
      <c r="H524" s="30">
        <v>128</v>
      </c>
    </row>
    <row r="525" spans="1:8" ht="21" collapsed="1" x14ac:dyDescent="0.2">
      <c r="A525" s="78" t="s">
        <v>225</v>
      </c>
      <c r="B525" s="78" t="s">
        <v>116</v>
      </c>
      <c r="C525" s="25">
        <v>549779</v>
      </c>
      <c r="D525" s="34">
        <v>763</v>
      </c>
      <c r="E525" s="25">
        <v>-81730</v>
      </c>
      <c r="F525" s="34">
        <v>-113</v>
      </c>
      <c r="G525" s="25">
        <v>468049</v>
      </c>
      <c r="H525" s="26">
        <v>650</v>
      </c>
    </row>
    <row r="526" spans="1:8" outlineLevel="2" x14ac:dyDescent="0.2">
      <c r="A526" s="27"/>
      <c r="B526" s="28" t="s">
        <v>168</v>
      </c>
      <c r="C526" s="29">
        <v>28821.97</v>
      </c>
      <c r="D526" s="33">
        <v>40</v>
      </c>
      <c r="E526" s="29">
        <v>-4249.96</v>
      </c>
      <c r="F526" s="33">
        <v>-5</v>
      </c>
      <c r="G526" s="29">
        <v>24572.01</v>
      </c>
      <c r="H526" s="30">
        <v>35</v>
      </c>
    </row>
    <row r="527" spans="1:8" outlineLevel="2" x14ac:dyDescent="0.2">
      <c r="A527" s="27"/>
      <c r="B527" s="28" t="s">
        <v>169</v>
      </c>
      <c r="C527" s="29">
        <v>59085.03</v>
      </c>
      <c r="D527" s="33">
        <v>82</v>
      </c>
      <c r="E527" s="29">
        <v>-8826.84</v>
      </c>
      <c r="F527" s="33">
        <v>-12</v>
      </c>
      <c r="G527" s="29">
        <v>50258.19</v>
      </c>
      <c r="H527" s="30">
        <v>70</v>
      </c>
    </row>
    <row r="528" spans="1:8" outlineLevel="2" x14ac:dyDescent="0.2">
      <c r="A528" s="27"/>
      <c r="B528" s="28" t="s">
        <v>170</v>
      </c>
      <c r="C528" s="29">
        <v>58364.480000000003</v>
      </c>
      <c r="D528" s="33">
        <v>81</v>
      </c>
      <c r="E528" s="29">
        <v>-8663.3799999999992</v>
      </c>
      <c r="F528" s="33">
        <v>-12</v>
      </c>
      <c r="G528" s="29">
        <v>49701.1</v>
      </c>
      <c r="H528" s="30">
        <v>69</v>
      </c>
    </row>
    <row r="529" spans="1:8" outlineLevel="2" x14ac:dyDescent="0.2">
      <c r="A529" s="27"/>
      <c r="B529" s="28" t="s">
        <v>171</v>
      </c>
      <c r="C529" s="29">
        <v>60526.13</v>
      </c>
      <c r="D529" s="33">
        <v>84</v>
      </c>
      <c r="E529" s="29">
        <v>-8990.2999999999993</v>
      </c>
      <c r="F529" s="33">
        <v>-12</v>
      </c>
      <c r="G529" s="29">
        <v>51535.83</v>
      </c>
      <c r="H529" s="30">
        <v>72</v>
      </c>
    </row>
    <row r="530" spans="1:8" outlineLevel="2" x14ac:dyDescent="0.2">
      <c r="A530" s="27"/>
      <c r="B530" s="28" t="s">
        <v>172</v>
      </c>
      <c r="C530" s="29">
        <v>45394.6</v>
      </c>
      <c r="D530" s="33">
        <v>63</v>
      </c>
      <c r="E530" s="29">
        <v>-6783.59</v>
      </c>
      <c r="F530" s="33">
        <v>-9</v>
      </c>
      <c r="G530" s="29">
        <v>38611.01</v>
      </c>
      <c r="H530" s="30">
        <v>54</v>
      </c>
    </row>
    <row r="531" spans="1:8" outlineLevel="2" x14ac:dyDescent="0.2">
      <c r="A531" s="27"/>
      <c r="B531" s="28" t="s">
        <v>173</v>
      </c>
      <c r="C531" s="29">
        <v>42512.4</v>
      </c>
      <c r="D531" s="33">
        <v>59</v>
      </c>
      <c r="E531" s="29">
        <v>-6293.21</v>
      </c>
      <c r="F531" s="33">
        <v>-9</v>
      </c>
      <c r="G531" s="29">
        <v>36219.19</v>
      </c>
      <c r="H531" s="30">
        <v>50</v>
      </c>
    </row>
    <row r="532" spans="1:8" outlineLevel="2" x14ac:dyDescent="0.2">
      <c r="A532" s="27"/>
      <c r="B532" s="28" t="s">
        <v>174</v>
      </c>
      <c r="C532" s="29">
        <v>42512.4</v>
      </c>
      <c r="D532" s="33">
        <v>59</v>
      </c>
      <c r="E532" s="29">
        <v>-6293.21</v>
      </c>
      <c r="F532" s="33">
        <v>-9</v>
      </c>
      <c r="G532" s="29">
        <v>36219.19</v>
      </c>
      <c r="H532" s="30">
        <v>50</v>
      </c>
    </row>
    <row r="533" spans="1:8" outlineLevel="2" x14ac:dyDescent="0.2">
      <c r="A533" s="27"/>
      <c r="B533" s="28" t="s">
        <v>175</v>
      </c>
      <c r="C533" s="29">
        <v>42512.4</v>
      </c>
      <c r="D533" s="33">
        <v>59</v>
      </c>
      <c r="E533" s="29">
        <v>-6293.21</v>
      </c>
      <c r="F533" s="33">
        <v>-9</v>
      </c>
      <c r="G533" s="29">
        <v>36219.19</v>
      </c>
      <c r="H533" s="30">
        <v>50</v>
      </c>
    </row>
    <row r="534" spans="1:8" outlineLevel="2" x14ac:dyDescent="0.2">
      <c r="A534" s="27"/>
      <c r="B534" s="28" t="s">
        <v>176</v>
      </c>
      <c r="C534" s="29">
        <v>46835.69</v>
      </c>
      <c r="D534" s="33">
        <v>65</v>
      </c>
      <c r="E534" s="29">
        <v>-6947.05</v>
      </c>
      <c r="F534" s="33">
        <v>-10</v>
      </c>
      <c r="G534" s="29">
        <v>39888.639999999999</v>
      </c>
      <c r="H534" s="30">
        <v>55</v>
      </c>
    </row>
    <row r="535" spans="1:8" outlineLevel="2" x14ac:dyDescent="0.2">
      <c r="A535" s="27"/>
      <c r="B535" s="28" t="s">
        <v>177</v>
      </c>
      <c r="C535" s="29">
        <v>46835.69</v>
      </c>
      <c r="D535" s="33">
        <v>65</v>
      </c>
      <c r="E535" s="29">
        <v>-6947.05</v>
      </c>
      <c r="F535" s="33">
        <v>-10</v>
      </c>
      <c r="G535" s="29">
        <v>39888.639999999999</v>
      </c>
      <c r="H535" s="30">
        <v>55</v>
      </c>
    </row>
    <row r="536" spans="1:8" outlineLevel="2" x14ac:dyDescent="0.2">
      <c r="A536" s="27"/>
      <c r="B536" s="28" t="s">
        <v>178</v>
      </c>
      <c r="C536" s="29">
        <v>46835.69</v>
      </c>
      <c r="D536" s="33">
        <v>65</v>
      </c>
      <c r="E536" s="29">
        <v>-6947.05</v>
      </c>
      <c r="F536" s="33">
        <v>-10</v>
      </c>
      <c r="G536" s="29">
        <v>39888.639999999999</v>
      </c>
      <c r="H536" s="30">
        <v>55</v>
      </c>
    </row>
    <row r="537" spans="1:8" outlineLevel="2" x14ac:dyDescent="0.2">
      <c r="A537" s="27"/>
      <c r="B537" s="28" t="s">
        <v>179</v>
      </c>
      <c r="C537" s="29">
        <v>29542.52</v>
      </c>
      <c r="D537" s="33">
        <v>41</v>
      </c>
      <c r="E537" s="29">
        <v>-4495.1499999999996</v>
      </c>
      <c r="F537" s="33">
        <v>-6</v>
      </c>
      <c r="G537" s="29">
        <v>25047.37</v>
      </c>
      <c r="H537" s="30">
        <v>35</v>
      </c>
    </row>
    <row r="538" spans="1:8" ht="21" collapsed="1" x14ac:dyDescent="0.2">
      <c r="A538" s="78" t="s">
        <v>226</v>
      </c>
      <c r="B538" s="78" t="s">
        <v>117</v>
      </c>
      <c r="C538" s="25">
        <v>363988</v>
      </c>
      <c r="D538" s="34">
        <v>506</v>
      </c>
      <c r="E538" s="25">
        <v>-53146</v>
      </c>
      <c r="F538" s="34">
        <v>-75</v>
      </c>
      <c r="G538" s="25">
        <v>310842</v>
      </c>
      <c r="H538" s="26">
        <v>431</v>
      </c>
    </row>
    <row r="539" spans="1:8" outlineLevel="2" x14ac:dyDescent="0.2">
      <c r="A539" s="27"/>
      <c r="B539" s="28" t="s">
        <v>168</v>
      </c>
      <c r="C539" s="29">
        <v>18702.939999999999</v>
      </c>
      <c r="D539" s="33">
        <v>26</v>
      </c>
      <c r="E539" s="29">
        <v>-2763.59</v>
      </c>
      <c r="F539" s="33">
        <v>-5</v>
      </c>
      <c r="G539" s="29">
        <v>15939.35</v>
      </c>
      <c r="H539" s="30">
        <v>21</v>
      </c>
    </row>
    <row r="540" spans="1:8" outlineLevel="2" x14ac:dyDescent="0.2">
      <c r="A540" s="27"/>
      <c r="B540" s="28" t="s">
        <v>169</v>
      </c>
      <c r="C540" s="29">
        <v>39563.910000000003</v>
      </c>
      <c r="D540" s="33">
        <v>55</v>
      </c>
      <c r="E540" s="29">
        <v>-5739.77</v>
      </c>
      <c r="F540" s="33">
        <v>-8</v>
      </c>
      <c r="G540" s="29">
        <v>33824.14</v>
      </c>
      <c r="H540" s="30">
        <v>47</v>
      </c>
    </row>
    <row r="541" spans="1:8" outlineLevel="2" x14ac:dyDescent="0.2">
      <c r="A541" s="27"/>
      <c r="B541" s="28" t="s">
        <v>170</v>
      </c>
      <c r="C541" s="29">
        <v>38844.57</v>
      </c>
      <c r="D541" s="33">
        <v>54</v>
      </c>
      <c r="E541" s="29">
        <v>-5633.48</v>
      </c>
      <c r="F541" s="33">
        <v>-8</v>
      </c>
      <c r="G541" s="29">
        <v>33211.089999999997</v>
      </c>
      <c r="H541" s="30">
        <v>46</v>
      </c>
    </row>
    <row r="542" spans="1:8" outlineLevel="2" x14ac:dyDescent="0.2">
      <c r="A542" s="27"/>
      <c r="B542" s="28" t="s">
        <v>171</v>
      </c>
      <c r="C542" s="29">
        <v>40283.26</v>
      </c>
      <c r="D542" s="33">
        <v>56</v>
      </c>
      <c r="E542" s="29">
        <v>-5846.06</v>
      </c>
      <c r="F542" s="33">
        <v>-8</v>
      </c>
      <c r="G542" s="29">
        <v>34437.199999999997</v>
      </c>
      <c r="H542" s="30">
        <v>48</v>
      </c>
    </row>
    <row r="543" spans="1:8" outlineLevel="2" x14ac:dyDescent="0.2">
      <c r="A543" s="27"/>
      <c r="B543" s="28" t="s">
        <v>172</v>
      </c>
      <c r="C543" s="29">
        <v>30212.44</v>
      </c>
      <c r="D543" s="33">
        <v>42</v>
      </c>
      <c r="E543" s="29">
        <v>-4411.12</v>
      </c>
      <c r="F543" s="33">
        <v>-6</v>
      </c>
      <c r="G543" s="29">
        <v>25801.32</v>
      </c>
      <c r="H543" s="30">
        <v>36</v>
      </c>
    </row>
    <row r="544" spans="1:8" outlineLevel="2" x14ac:dyDescent="0.2">
      <c r="A544" s="27"/>
      <c r="B544" s="28" t="s">
        <v>173</v>
      </c>
      <c r="C544" s="29">
        <v>28054.41</v>
      </c>
      <c r="D544" s="33">
        <v>39</v>
      </c>
      <c r="E544" s="29">
        <v>-4092.24</v>
      </c>
      <c r="F544" s="33">
        <v>-6</v>
      </c>
      <c r="G544" s="29">
        <v>23962.17</v>
      </c>
      <c r="H544" s="30">
        <v>33</v>
      </c>
    </row>
    <row r="545" spans="1:8" outlineLevel="2" x14ac:dyDescent="0.2">
      <c r="A545" s="27"/>
      <c r="B545" s="28" t="s">
        <v>174</v>
      </c>
      <c r="C545" s="29">
        <v>28054.41</v>
      </c>
      <c r="D545" s="33">
        <v>39</v>
      </c>
      <c r="E545" s="29">
        <v>-4092.24</v>
      </c>
      <c r="F545" s="33">
        <v>-6</v>
      </c>
      <c r="G545" s="29">
        <v>23962.17</v>
      </c>
      <c r="H545" s="30">
        <v>33</v>
      </c>
    </row>
    <row r="546" spans="1:8" outlineLevel="2" x14ac:dyDescent="0.2">
      <c r="A546" s="27"/>
      <c r="B546" s="28" t="s">
        <v>175</v>
      </c>
      <c r="C546" s="29">
        <v>28054.41</v>
      </c>
      <c r="D546" s="33">
        <v>39</v>
      </c>
      <c r="E546" s="29">
        <v>-4092.24</v>
      </c>
      <c r="F546" s="33">
        <v>-6</v>
      </c>
      <c r="G546" s="29">
        <v>23962.17</v>
      </c>
      <c r="H546" s="30">
        <v>33</v>
      </c>
    </row>
    <row r="547" spans="1:8" outlineLevel="2" x14ac:dyDescent="0.2">
      <c r="A547" s="27"/>
      <c r="B547" s="28" t="s">
        <v>176</v>
      </c>
      <c r="C547" s="29">
        <v>30931.79</v>
      </c>
      <c r="D547" s="33">
        <v>43</v>
      </c>
      <c r="E547" s="29">
        <v>-4517.41</v>
      </c>
      <c r="F547" s="33">
        <v>-6</v>
      </c>
      <c r="G547" s="29">
        <v>26414.38</v>
      </c>
      <c r="H547" s="30">
        <v>37</v>
      </c>
    </row>
    <row r="548" spans="1:8" outlineLevel="2" x14ac:dyDescent="0.2">
      <c r="A548" s="27"/>
      <c r="B548" s="28" t="s">
        <v>177</v>
      </c>
      <c r="C548" s="29">
        <v>30931.79</v>
      </c>
      <c r="D548" s="33">
        <v>43</v>
      </c>
      <c r="E548" s="29">
        <v>-4517.41</v>
      </c>
      <c r="F548" s="33">
        <v>-6</v>
      </c>
      <c r="G548" s="29">
        <v>26414.38</v>
      </c>
      <c r="H548" s="30">
        <v>37</v>
      </c>
    </row>
    <row r="549" spans="1:8" outlineLevel="2" x14ac:dyDescent="0.2">
      <c r="A549" s="27"/>
      <c r="B549" s="28" t="s">
        <v>178</v>
      </c>
      <c r="C549" s="29">
        <v>30931.79</v>
      </c>
      <c r="D549" s="33">
        <v>43</v>
      </c>
      <c r="E549" s="29">
        <v>-4517.41</v>
      </c>
      <c r="F549" s="33">
        <v>-6</v>
      </c>
      <c r="G549" s="29">
        <v>26414.38</v>
      </c>
      <c r="H549" s="30">
        <v>37</v>
      </c>
    </row>
    <row r="550" spans="1:8" outlineLevel="2" x14ac:dyDescent="0.2">
      <c r="A550" s="27"/>
      <c r="B550" s="28" t="s">
        <v>179</v>
      </c>
      <c r="C550" s="29">
        <v>19422.28</v>
      </c>
      <c r="D550" s="33">
        <v>27</v>
      </c>
      <c r="E550" s="29">
        <v>-2923.03</v>
      </c>
      <c r="F550" s="33">
        <v>-4</v>
      </c>
      <c r="G550" s="29">
        <v>16499.25</v>
      </c>
      <c r="H550" s="30">
        <v>23</v>
      </c>
    </row>
    <row r="551" spans="1:8" ht="21" collapsed="1" x14ac:dyDescent="0.2">
      <c r="A551" s="78" t="s">
        <v>227</v>
      </c>
      <c r="B551" s="78" t="s">
        <v>118</v>
      </c>
      <c r="C551" s="25">
        <v>448845</v>
      </c>
      <c r="D551" s="34">
        <v>622</v>
      </c>
      <c r="E551" s="25">
        <v>-68779</v>
      </c>
      <c r="F551" s="34">
        <v>-94</v>
      </c>
      <c r="G551" s="25">
        <v>380066</v>
      </c>
      <c r="H551" s="26">
        <v>528</v>
      </c>
    </row>
    <row r="552" spans="1:8" outlineLevel="2" x14ac:dyDescent="0.2">
      <c r="A552" s="27"/>
      <c r="B552" s="28" t="s">
        <v>168</v>
      </c>
      <c r="C552" s="29">
        <v>23091.7</v>
      </c>
      <c r="D552" s="33">
        <v>32</v>
      </c>
      <c r="E552" s="29">
        <v>-3576.5</v>
      </c>
      <c r="F552" s="33">
        <v>-6</v>
      </c>
      <c r="G552" s="29">
        <v>19515.2</v>
      </c>
      <c r="H552" s="30">
        <v>26</v>
      </c>
    </row>
    <row r="553" spans="1:8" outlineLevel="2" x14ac:dyDescent="0.2">
      <c r="A553" s="27"/>
      <c r="B553" s="28" t="s">
        <v>169</v>
      </c>
      <c r="C553" s="29">
        <v>48348.26</v>
      </c>
      <c r="D553" s="33">
        <v>67</v>
      </c>
      <c r="E553" s="29">
        <v>-7428.13</v>
      </c>
      <c r="F553" s="33">
        <v>-10</v>
      </c>
      <c r="G553" s="29">
        <v>40920.129999999997</v>
      </c>
      <c r="H553" s="30">
        <v>57</v>
      </c>
    </row>
    <row r="554" spans="1:8" outlineLevel="2" x14ac:dyDescent="0.2">
      <c r="A554" s="27"/>
      <c r="B554" s="28" t="s">
        <v>170</v>
      </c>
      <c r="C554" s="29">
        <v>47626.64</v>
      </c>
      <c r="D554" s="33">
        <v>66</v>
      </c>
      <c r="E554" s="29">
        <v>-7290.57</v>
      </c>
      <c r="F554" s="33">
        <v>-10</v>
      </c>
      <c r="G554" s="29">
        <v>40336.07</v>
      </c>
      <c r="H554" s="30">
        <v>56</v>
      </c>
    </row>
    <row r="555" spans="1:8" outlineLevel="2" x14ac:dyDescent="0.2">
      <c r="A555" s="27"/>
      <c r="B555" s="28" t="s">
        <v>171</v>
      </c>
      <c r="C555" s="29">
        <v>49069.87</v>
      </c>
      <c r="D555" s="33">
        <v>68</v>
      </c>
      <c r="E555" s="29">
        <v>-7565.69</v>
      </c>
      <c r="F555" s="33">
        <v>-10</v>
      </c>
      <c r="G555" s="29">
        <v>41504.18</v>
      </c>
      <c r="H555" s="30">
        <v>58</v>
      </c>
    </row>
    <row r="556" spans="1:8" outlineLevel="2" x14ac:dyDescent="0.2">
      <c r="A556" s="27"/>
      <c r="B556" s="28" t="s">
        <v>172</v>
      </c>
      <c r="C556" s="29">
        <v>37524.019999999997</v>
      </c>
      <c r="D556" s="33">
        <v>52</v>
      </c>
      <c r="E556" s="29">
        <v>-5708.66</v>
      </c>
      <c r="F556" s="33">
        <v>-8</v>
      </c>
      <c r="G556" s="29">
        <v>31815.360000000001</v>
      </c>
      <c r="H556" s="30">
        <v>44</v>
      </c>
    </row>
    <row r="557" spans="1:8" outlineLevel="2" x14ac:dyDescent="0.2">
      <c r="A557" s="27"/>
      <c r="B557" s="28" t="s">
        <v>173</v>
      </c>
      <c r="C557" s="29">
        <v>34637.56</v>
      </c>
      <c r="D557" s="33">
        <v>48</v>
      </c>
      <c r="E557" s="29">
        <v>-5295.98</v>
      </c>
      <c r="F557" s="33">
        <v>-7</v>
      </c>
      <c r="G557" s="29">
        <v>29341.58</v>
      </c>
      <c r="H557" s="30">
        <v>41</v>
      </c>
    </row>
    <row r="558" spans="1:8" outlineLevel="2" x14ac:dyDescent="0.2">
      <c r="A558" s="27"/>
      <c r="B558" s="28" t="s">
        <v>174</v>
      </c>
      <c r="C558" s="29">
        <v>34637.56</v>
      </c>
      <c r="D558" s="33">
        <v>48</v>
      </c>
      <c r="E558" s="29">
        <v>-5295.98</v>
      </c>
      <c r="F558" s="33">
        <v>-7</v>
      </c>
      <c r="G558" s="29">
        <v>29341.58</v>
      </c>
      <c r="H558" s="30">
        <v>41</v>
      </c>
    </row>
    <row r="559" spans="1:8" outlineLevel="2" x14ac:dyDescent="0.2">
      <c r="A559" s="27"/>
      <c r="B559" s="28" t="s">
        <v>175</v>
      </c>
      <c r="C559" s="29">
        <v>34637.56</v>
      </c>
      <c r="D559" s="33">
        <v>48</v>
      </c>
      <c r="E559" s="29">
        <v>-5295.98</v>
      </c>
      <c r="F559" s="33">
        <v>-7</v>
      </c>
      <c r="G559" s="29">
        <v>29341.58</v>
      </c>
      <c r="H559" s="30">
        <v>41</v>
      </c>
    </row>
    <row r="560" spans="1:8" outlineLevel="2" x14ac:dyDescent="0.2">
      <c r="A560" s="27"/>
      <c r="B560" s="28" t="s">
        <v>176</v>
      </c>
      <c r="C560" s="29">
        <v>38245.64</v>
      </c>
      <c r="D560" s="33">
        <v>53</v>
      </c>
      <c r="E560" s="29">
        <v>-5846.22</v>
      </c>
      <c r="F560" s="33">
        <v>-8</v>
      </c>
      <c r="G560" s="29">
        <v>32399.42</v>
      </c>
      <c r="H560" s="30">
        <v>45</v>
      </c>
    </row>
    <row r="561" spans="1:8" outlineLevel="2" x14ac:dyDescent="0.2">
      <c r="A561" s="27"/>
      <c r="B561" s="28" t="s">
        <v>177</v>
      </c>
      <c r="C561" s="29">
        <v>38245.64</v>
      </c>
      <c r="D561" s="33">
        <v>53</v>
      </c>
      <c r="E561" s="29">
        <v>-5846.22</v>
      </c>
      <c r="F561" s="33">
        <v>-8</v>
      </c>
      <c r="G561" s="29">
        <v>32399.42</v>
      </c>
      <c r="H561" s="30">
        <v>45</v>
      </c>
    </row>
    <row r="562" spans="1:8" outlineLevel="2" x14ac:dyDescent="0.2">
      <c r="A562" s="27"/>
      <c r="B562" s="28" t="s">
        <v>178</v>
      </c>
      <c r="C562" s="29">
        <v>38245.64</v>
      </c>
      <c r="D562" s="33">
        <v>53</v>
      </c>
      <c r="E562" s="29">
        <v>-5846.22</v>
      </c>
      <c r="F562" s="33">
        <v>-8</v>
      </c>
      <c r="G562" s="29">
        <v>32399.42</v>
      </c>
      <c r="H562" s="30">
        <v>45</v>
      </c>
    </row>
    <row r="563" spans="1:8" outlineLevel="2" x14ac:dyDescent="0.2">
      <c r="A563" s="27"/>
      <c r="B563" s="28" t="s">
        <v>179</v>
      </c>
      <c r="C563" s="29">
        <v>24534.91</v>
      </c>
      <c r="D563" s="33">
        <v>34</v>
      </c>
      <c r="E563" s="29">
        <v>-3782.85</v>
      </c>
      <c r="F563" s="33">
        <v>-5</v>
      </c>
      <c r="G563" s="29">
        <v>20752.060000000001</v>
      </c>
      <c r="H563" s="30">
        <v>29</v>
      </c>
    </row>
    <row r="564" spans="1:8" ht="31.5" collapsed="1" x14ac:dyDescent="0.2">
      <c r="A564" s="78" t="s">
        <v>228</v>
      </c>
      <c r="B564" s="78" t="s">
        <v>119</v>
      </c>
      <c r="C564" s="25">
        <v>142916</v>
      </c>
      <c r="D564" s="34">
        <v>198</v>
      </c>
      <c r="E564" s="25">
        <v>-22331</v>
      </c>
      <c r="F564" s="34">
        <v>-31</v>
      </c>
      <c r="G564" s="25">
        <v>120585</v>
      </c>
      <c r="H564" s="26">
        <v>167</v>
      </c>
    </row>
    <row r="565" spans="1:8" outlineLevel="2" x14ac:dyDescent="0.2">
      <c r="A565" s="27"/>
      <c r="B565" s="28" t="s">
        <v>168</v>
      </c>
      <c r="C565" s="29">
        <v>7217.98</v>
      </c>
      <c r="D565" s="33">
        <v>10</v>
      </c>
      <c r="E565" s="29">
        <v>-1161.18</v>
      </c>
      <c r="F565" s="33">
        <v>-2</v>
      </c>
      <c r="G565" s="29">
        <v>6056.8</v>
      </c>
      <c r="H565" s="30">
        <v>8</v>
      </c>
    </row>
    <row r="566" spans="1:8" outlineLevel="2" x14ac:dyDescent="0.2">
      <c r="A566" s="27"/>
      <c r="B566" s="28" t="s">
        <v>169</v>
      </c>
      <c r="C566" s="29">
        <v>15157.76</v>
      </c>
      <c r="D566" s="33">
        <v>21</v>
      </c>
      <c r="E566" s="29">
        <v>-2411.75</v>
      </c>
      <c r="F566" s="33">
        <v>-3</v>
      </c>
      <c r="G566" s="29">
        <v>12746.01</v>
      </c>
      <c r="H566" s="30">
        <v>18</v>
      </c>
    </row>
    <row r="567" spans="1:8" outlineLevel="2" x14ac:dyDescent="0.2">
      <c r="A567" s="27"/>
      <c r="B567" s="28" t="s">
        <v>170</v>
      </c>
      <c r="C567" s="29">
        <v>15157.76</v>
      </c>
      <c r="D567" s="33">
        <v>21</v>
      </c>
      <c r="E567" s="29">
        <v>-2367.09</v>
      </c>
      <c r="F567" s="33">
        <v>-3</v>
      </c>
      <c r="G567" s="29">
        <v>12790.67</v>
      </c>
      <c r="H567" s="30">
        <v>18</v>
      </c>
    </row>
    <row r="568" spans="1:8" outlineLevel="2" x14ac:dyDescent="0.2">
      <c r="A568" s="27"/>
      <c r="B568" s="28" t="s">
        <v>171</v>
      </c>
      <c r="C568" s="29">
        <v>15879.56</v>
      </c>
      <c r="D568" s="33">
        <v>22</v>
      </c>
      <c r="E568" s="29">
        <v>-2456.41</v>
      </c>
      <c r="F568" s="33">
        <v>-3</v>
      </c>
      <c r="G568" s="29">
        <v>13423.15</v>
      </c>
      <c r="H568" s="30">
        <v>19</v>
      </c>
    </row>
    <row r="569" spans="1:8" outlineLevel="2" x14ac:dyDescent="0.2">
      <c r="A569" s="27"/>
      <c r="B569" s="28" t="s">
        <v>172</v>
      </c>
      <c r="C569" s="29">
        <v>11548.77</v>
      </c>
      <c r="D569" s="33">
        <v>16</v>
      </c>
      <c r="E569" s="29">
        <v>-1853.47</v>
      </c>
      <c r="F569" s="33">
        <v>-3</v>
      </c>
      <c r="G569" s="29">
        <v>9695.2999999999993</v>
      </c>
      <c r="H569" s="30">
        <v>13</v>
      </c>
    </row>
    <row r="570" spans="1:8" outlineLevel="2" x14ac:dyDescent="0.2">
      <c r="A570" s="27"/>
      <c r="B570" s="28" t="s">
        <v>173</v>
      </c>
      <c r="C570" s="29">
        <v>10826.97</v>
      </c>
      <c r="D570" s="33">
        <v>15</v>
      </c>
      <c r="E570" s="29">
        <v>-1719.49</v>
      </c>
      <c r="F570" s="33">
        <v>-2</v>
      </c>
      <c r="G570" s="29">
        <v>9107.48</v>
      </c>
      <c r="H570" s="30">
        <v>13</v>
      </c>
    </row>
    <row r="571" spans="1:8" outlineLevel="2" x14ac:dyDescent="0.2">
      <c r="A571" s="27"/>
      <c r="B571" s="28" t="s">
        <v>174</v>
      </c>
      <c r="C571" s="29">
        <v>10826.97</v>
      </c>
      <c r="D571" s="33">
        <v>15</v>
      </c>
      <c r="E571" s="29">
        <v>-1719.49</v>
      </c>
      <c r="F571" s="33">
        <v>-2</v>
      </c>
      <c r="G571" s="29">
        <v>9107.48</v>
      </c>
      <c r="H571" s="30">
        <v>13</v>
      </c>
    </row>
    <row r="572" spans="1:8" outlineLevel="2" x14ac:dyDescent="0.2">
      <c r="A572" s="27"/>
      <c r="B572" s="28" t="s">
        <v>175</v>
      </c>
      <c r="C572" s="29">
        <v>10826.97</v>
      </c>
      <c r="D572" s="33">
        <v>15</v>
      </c>
      <c r="E572" s="29">
        <v>-1719.49</v>
      </c>
      <c r="F572" s="33">
        <v>-2</v>
      </c>
      <c r="G572" s="29">
        <v>9107.48</v>
      </c>
      <c r="H572" s="30">
        <v>13</v>
      </c>
    </row>
    <row r="573" spans="1:8" outlineLevel="2" x14ac:dyDescent="0.2">
      <c r="A573" s="27"/>
      <c r="B573" s="28" t="s">
        <v>176</v>
      </c>
      <c r="C573" s="29">
        <v>12270.57</v>
      </c>
      <c r="D573" s="33">
        <v>17</v>
      </c>
      <c r="E573" s="29">
        <v>-1898.14</v>
      </c>
      <c r="F573" s="33">
        <v>-3</v>
      </c>
      <c r="G573" s="29">
        <v>10372.43</v>
      </c>
      <c r="H573" s="30">
        <v>14</v>
      </c>
    </row>
    <row r="574" spans="1:8" outlineLevel="2" x14ac:dyDescent="0.2">
      <c r="A574" s="27"/>
      <c r="B574" s="28" t="s">
        <v>177</v>
      </c>
      <c r="C574" s="29">
        <v>12270.57</v>
      </c>
      <c r="D574" s="33">
        <v>17</v>
      </c>
      <c r="E574" s="29">
        <v>-1898.14</v>
      </c>
      <c r="F574" s="33">
        <v>-3</v>
      </c>
      <c r="G574" s="29">
        <v>10372.43</v>
      </c>
      <c r="H574" s="30">
        <v>14</v>
      </c>
    </row>
    <row r="575" spans="1:8" outlineLevel="2" x14ac:dyDescent="0.2">
      <c r="A575" s="27"/>
      <c r="B575" s="28" t="s">
        <v>178</v>
      </c>
      <c r="C575" s="29">
        <v>12270.57</v>
      </c>
      <c r="D575" s="33">
        <v>17</v>
      </c>
      <c r="E575" s="29">
        <v>-1898.14</v>
      </c>
      <c r="F575" s="33">
        <v>-3</v>
      </c>
      <c r="G575" s="29">
        <v>10372.43</v>
      </c>
      <c r="H575" s="30">
        <v>14</v>
      </c>
    </row>
    <row r="576" spans="1:8" outlineLevel="2" x14ac:dyDescent="0.2">
      <c r="A576" s="27"/>
      <c r="B576" s="28" t="s">
        <v>179</v>
      </c>
      <c r="C576" s="29">
        <v>8661.5499999999993</v>
      </c>
      <c r="D576" s="33">
        <v>12</v>
      </c>
      <c r="E576" s="29">
        <v>-1228.21</v>
      </c>
      <c r="F576" s="33">
        <v>-2</v>
      </c>
      <c r="G576" s="29">
        <v>7433.34</v>
      </c>
      <c r="H576" s="30">
        <v>10</v>
      </c>
    </row>
    <row r="577" spans="1:8" ht="31.5" collapsed="1" x14ac:dyDescent="0.2">
      <c r="A577" s="78" t="s">
        <v>229</v>
      </c>
      <c r="B577" s="78" t="s">
        <v>120</v>
      </c>
      <c r="C577" s="25">
        <v>263054</v>
      </c>
      <c r="D577" s="34">
        <v>364</v>
      </c>
      <c r="E577" s="25">
        <v>-41535</v>
      </c>
      <c r="F577" s="34">
        <v>-57</v>
      </c>
      <c r="G577" s="25">
        <v>221519</v>
      </c>
      <c r="H577" s="26">
        <v>307</v>
      </c>
    </row>
    <row r="578" spans="1:8" outlineLevel="2" x14ac:dyDescent="0.2">
      <c r="A578" s="27"/>
      <c r="B578" s="28" t="s">
        <v>168</v>
      </c>
      <c r="C578" s="29">
        <v>13730.84</v>
      </c>
      <c r="D578" s="33">
        <v>19</v>
      </c>
      <c r="E578" s="29">
        <v>-2159.7800000000002</v>
      </c>
      <c r="F578" s="33">
        <v>-4</v>
      </c>
      <c r="G578" s="29">
        <v>11571.06</v>
      </c>
      <c r="H578" s="30">
        <v>15</v>
      </c>
    </row>
    <row r="579" spans="1:8" outlineLevel="2" x14ac:dyDescent="0.2">
      <c r="A579" s="27"/>
      <c r="B579" s="28" t="s">
        <v>169</v>
      </c>
      <c r="C579" s="29">
        <v>28184.36</v>
      </c>
      <c r="D579" s="33">
        <v>39</v>
      </c>
      <c r="E579" s="29">
        <v>-4485.78</v>
      </c>
      <c r="F579" s="33">
        <v>-6</v>
      </c>
      <c r="G579" s="29">
        <v>23698.58</v>
      </c>
      <c r="H579" s="30">
        <v>33</v>
      </c>
    </row>
    <row r="580" spans="1:8" outlineLevel="2" x14ac:dyDescent="0.2">
      <c r="A580" s="27"/>
      <c r="B580" s="28" t="s">
        <v>170</v>
      </c>
      <c r="C580" s="29">
        <v>28184.36</v>
      </c>
      <c r="D580" s="33">
        <v>39</v>
      </c>
      <c r="E580" s="29">
        <v>-4402.71</v>
      </c>
      <c r="F580" s="33">
        <v>-6</v>
      </c>
      <c r="G580" s="29">
        <v>23781.65</v>
      </c>
      <c r="H580" s="30">
        <v>33</v>
      </c>
    </row>
    <row r="581" spans="1:8" outlineLevel="2" x14ac:dyDescent="0.2">
      <c r="A581" s="27"/>
      <c r="B581" s="28" t="s">
        <v>171</v>
      </c>
      <c r="C581" s="29">
        <v>28907.03</v>
      </c>
      <c r="D581" s="33">
        <v>40</v>
      </c>
      <c r="E581" s="29">
        <v>-4568.8500000000004</v>
      </c>
      <c r="F581" s="33">
        <v>-6</v>
      </c>
      <c r="G581" s="29">
        <v>24338.18</v>
      </c>
      <c r="H581" s="30">
        <v>34</v>
      </c>
    </row>
    <row r="582" spans="1:8" outlineLevel="2" x14ac:dyDescent="0.2">
      <c r="A582" s="27"/>
      <c r="B582" s="28" t="s">
        <v>172</v>
      </c>
      <c r="C582" s="29">
        <v>21680.27</v>
      </c>
      <c r="D582" s="33">
        <v>30</v>
      </c>
      <c r="E582" s="29">
        <v>-3447.41</v>
      </c>
      <c r="F582" s="33">
        <v>-5</v>
      </c>
      <c r="G582" s="29">
        <v>18232.86</v>
      </c>
      <c r="H582" s="30">
        <v>25</v>
      </c>
    </row>
    <row r="583" spans="1:8" outlineLevel="2" x14ac:dyDescent="0.2">
      <c r="A583" s="27"/>
      <c r="B583" s="28" t="s">
        <v>173</v>
      </c>
      <c r="C583" s="29">
        <v>20234.919999999998</v>
      </c>
      <c r="D583" s="33">
        <v>28</v>
      </c>
      <c r="E583" s="29">
        <v>-3198.2</v>
      </c>
      <c r="F583" s="33">
        <v>-4</v>
      </c>
      <c r="G583" s="29">
        <v>17036.72</v>
      </c>
      <c r="H583" s="30">
        <v>24</v>
      </c>
    </row>
    <row r="584" spans="1:8" outlineLevel="2" x14ac:dyDescent="0.2">
      <c r="A584" s="27"/>
      <c r="B584" s="28" t="s">
        <v>174</v>
      </c>
      <c r="C584" s="29">
        <v>20234.919999999998</v>
      </c>
      <c r="D584" s="33">
        <v>28</v>
      </c>
      <c r="E584" s="29">
        <v>-3198.2</v>
      </c>
      <c r="F584" s="33">
        <v>-4</v>
      </c>
      <c r="G584" s="29">
        <v>17036.72</v>
      </c>
      <c r="H584" s="30">
        <v>24</v>
      </c>
    </row>
    <row r="585" spans="1:8" outlineLevel="2" x14ac:dyDescent="0.2">
      <c r="A585" s="27"/>
      <c r="B585" s="28" t="s">
        <v>175</v>
      </c>
      <c r="C585" s="29">
        <v>20234.919999999998</v>
      </c>
      <c r="D585" s="33">
        <v>28</v>
      </c>
      <c r="E585" s="29">
        <v>-3198.2</v>
      </c>
      <c r="F585" s="33">
        <v>-4</v>
      </c>
      <c r="G585" s="29">
        <v>17036.72</v>
      </c>
      <c r="H585" s="30">
        <v>24</v>
      </c>
    </row>
    <row r="586" spans="1:8" outlineLevel="2" x14ac:dyDescent="0.2">
      <c r="A586" s="27"/>
      <c r="B586" s="28" t="s">
        <v>176</v>
      </c>
      <c r="C586" s="29">
        <v>22402.95</v>
      </c>
      <c r="D586" s="33">
        <v>31</v>
      </c>
      <c r="E586" s="29">
        <v>-3530.48</v>
      </c>
      <c r="F586" s="33">
        <v>-5</v>
      </c>
      <c r="G586" s="29">
        <v>18872.47</v>
      </c>
      <c r="H586" s="30">
        <v>26</v>
      </c>
    </row>
    <row r="587" spans="1:8" outlineLevel="2" x14ac:dyDescent="0.2">
      <c r="A587" s="27"/>
      <c r="B587" s="28" t="s">
        <v>177</v>
      </c>
      <c r="C587" s="29">
        <v>22402.95</v>
      </c>
      <c r="D587" s="33">
        <v>31</v>
      </c>
      <c r="E587" s="29">
        <v>-3530.48</v>
      </c>
      <c r="F587" s="33">
        <v>-5</v>
      </c>
      <c r="G587" s="29">
        <v>18872.47</v>
      </c>
      <c r="H587" s="30">
        <v>26</v>
      </c>
    </row>
    <row r="588" spans="1:8" outlineLevel="2" x14ac:dyDescent="0.2">
      <c r="A588" s="27"/>
      <c r="B588" s="28" t="s">
        <v>178</v>
      </c>
      <c r="C588" s="29">
        <v>22402.95</v>
      </c>
      <c r="D588" s="33">
        <v>31</v>
      </c>
      <c r="E588" s="29">
        <v>-3530.48</v>
      </c>
      <c r="F588" s="33">
        <v>-5</v>
      </c>
      <c r="G588" s="29">
        <v>18872.47</v>
      </c>
      <c r="H588" s="30">
        <v>26</v>
      </c>
    </row>
    <row r="589" spans="1:8" outlineLevel="2" x14ac:dyDescent="0.2">
      <c r="A589" s="27"/>
      <c r="B589" s="28" t="s">
        <v>179</v>
      </c>
      <c r="C589" s="29">
        <v>14453.53</v>
      </c>
      <c r="D589" s="33">
        <v>20</v>
      </c>
      <c r="E589" s="29">
        <v>-2284.4299999999998</v>
      </c>
      <c r="F589" s="33">
        <v>-3</v>
      </c>
      <c r="G589" s="29">
        <v>12169.1</v>
      </c>
      <c r="H589" s="30">
        <v>17</v>
      </c>
    </row>
    <row r="590" spans="1:8" ht="31.5" collapsed="1" x14ac:dyDescent="0.2">
      <c r="A590" s="78" t="s">
        <v>230</v>
      </c>
      <c r="B590" s="78" t="s">
        <v>121</v>
      </c>
      <c r="C590" s="25">
        <v>1488110</v>
      </c>
      <c r="D590" s="26">
        <v>2064</v>
      </c>
      <c r="E590" s="25">
        <v>-215267</v>
      </c>
      <c r="F590" s="34">
        <v>-298</v>
      </c>
      <c r="G590" s="25">
        <v>1272843</v>
      </c>
      <c r="H590" s="26">
        <v>1766</v>
      </c>
    </row>
    <row r="591" spans="1:8" outlineLevel="2" x14ac:dyDescent="0.2">
      <c r="A591" s="27"/>
      <c r="B591" s="28" t="s">
        <v>168</v>
      </c>
      <c r="C591" s="29">
        <v>77145.240000000005</v>
      </c>
      <c r="D591" s="33">
        <v>107</v>
      </c>
      <c r="E591" s="29">
        <v>-11193.86</v>
      </c>
      <c r="F591" s="33">
        <v>-15</v>
      </c>
      <c r="G591" s="29">
        <v>65951.38</v>
      </c>
      <c r="H591" s="30">
        <v>92</v>
      </c>
    </row>
    <row r="592" spans="1:8" outlineLevel="2" x14ac:dyDescent="0.2">
      <c r="A592" s="27"/>
      <c r="B592" s="28" t="s">
        <v>169</v>
      </c>
      <c r="C592" s="29">
        <v>160779.32999999999</v>
      </c>
      <c r="D592" s="33">
        <v>223</v>
      </c>
      <c r="E592" s="29">
        <v>-23248.84</v>
      </c>
      <c r="F592" s="33">
        <v>-32</v>
      </c>
      <c r="G592" s="29">
        <v>137530.49</v>
      </c>
      <c r="H592" s="30">
        <v>191</v>
      </c>
    </row>
    <row r="593" spans="1:8" outlineLevel="2" x14ac:dyDescent="0.2">
      <c r="A593" s="27"/>
      <c r="B593" s="28" t="s">
        <v>170</v>
      </c>
      <c r="C593" s="29">
        <v>157895.39000000001</v>
      </c>
      <c r="D593" s="33">
        <v>219</v>
      </c>
      <c r="E593" s="29">
        <v>-22818.3</v>
      </c>
      <c r="F593" s="33">
        <v>-32</v>
      </c>
      <c r="G593" s="29">
        <v>135077.09</v>
      </c>
      <c r="H593" s="30">
        <v>187</v>
      </c>
    </row>
    <row r="594" spans="1:8" outlineLevel="2" x14ac:dyDescent="0.2">
      <c r="A594" s="27"/>
      <c r="B594" s="28" t="s">
        <v>171</v>
      </c>
      <c r="C594" s="29">
        <v>163663.26</v>
      </c>
      <c r="D594" s="33">
        <v>227</v>
      </c>
      <c r="E594" s="29">
        <v>-23679.37</v>
      </c>
      <c r="F594" s="33">
        <v>-33</v>
      </c>
      <c r="G594" s="29">
        <v>139983.89000000001</v>
      </c>
      <c r="H594" s="30">
        <v>194</v>
      </c>
    </row>
    <row r="595" spans="1:8" outlineLevel="2" x14ac:dyDescent="0.2">
      <c r="A595" s="27"/>
      <c r="B595" s="28" t="s">
        <v>172</v>
      </c>
      <c r="C595" s="29">
        <v>123288.18</v>
      </c>
      <c r="D595" s="33">
        <v>171</v>
      </c>
      <c r="E595" s="29">
        <v>-17867.16</v>
      </c>
      <c r="F595" s="33">
        <v>-25</v>
      </c>
      <c r="G595" s="29">
        <v>105421.02</v>
      </c>
      <c r="H595" s="30">
        <v>146</v>
      </c>
    </row>
    <row r="596" spans="1:8" outlineLevel="2" x14ac:dyDescent="0.2">
      <c r="A596" s="27"/>
      <c r="B596" s="28" t="s">
        <v>173</v>
      </c>
      <c r="C596" s="29">
        <v>114636.38</v>
      </c>
      <c r="D596" s="33">
        <v>159</v>
      </c>
      <c r="E596" s="29">
        <v>-16575.560000000001</v>
      </c>
      <c r="F596" s="33">
        <v>-23</v>
      </c>
      <c r="G596" s="29">
        <v>98060.82</v>
      </c>
      <c r="H596" s="30">
        <v>136</v>
      </c>
    </row>
    <row r="597" spans="1:8" outlineLevel="2" x14ac:dyDescent="0.2">
      <c r="A597" s="27"/>
      <c r="B597" s="28" t="s">
        <v>174</v>
      </c>
      <c r="C597" s="29">
        <v>114636.38</v>
      </c>
      <c r="D597" s="33">
        <v>159</v>
      </c>
      <c r="E597" s="29">
        <v>-16575.560000000001</v>
      </c>
      <c r="F597" s="33">
        <v>-23</v>
      </c>
      <c r="G597" s="29">
        <v>98060.82</v>
      </c>
      <c r="H597" s="30">
        <v>136</v>
      </c>
    </row>
    <row r="598" spans="1:8" outlineLevel="2" x14ac:dyDescent="0.2">
      <c r="A598" s="27"/>
      <c r="B598" s="28" t="s">
        <v>175</v>
      </c>
      <c r="C598" s="29">
        <v>114636.38</v>
      </c>
      <c r="D598" s="33">
        <v>159</v>
      </c>
      <c r="E598" s="29">
        <v>-16575.560000000001</v>
      </c>
      <c r="F598" s="33">
        <v>-23</v>
      </c>
      <c r="G598" s="29">
        <v>98060.82</v>
      </c>
      <c r="H598" s="30">
        <v>136</v>
      </c>
    </row>
    <row r="599" spans="1:8" outlineLevel="2" x14ac:dyDescent="0.2">
      <c r="A599" s="27"/>
      <c r="B599" s="28" t="s">
        <v>176</v>
      </c>
      <c r="C599" s="29">
        <v>126172.12</v>
      </c>
      <c r="D599" s="33">
        <v>175</v>
      </c>
      <c r="E599" s="29">
        <v>-18297.7</v>
      </c>
      <c r="F599" s="33">
        <v>-25</v>
      </c>
      <c r="G599" s="29">
        <v>107874.42</v>
      </c>
      <c r="H599" s="30">
        <v>150</v>
      </c>
    </row>
    <row r="600" spans="1:8" outlineLevel="2" x14ac:dyDescent="0.2">
      <c r="A600" s="27"/>
      <c r="B600" s="28" t="s">
        <v>177</v>
      </c>
      <c r="C600" s="29">
        <v>126172.12</v>
      </c>
      <c r="D600" s="33">
        <v>175</v>
      </c>
      <c r="E600" s="29">
        <v>-18297.7</v>
      </c>
      <c r="F600" s="33">
        <v>-25</v>
      </c>
      <c r="G600" s="29">
        <v>107874.42</v>
      </c>
      <c r="H600" s="30">
        <v>150</v>
      </c>
    </row>
    <row r="601" spans="1:8" outlineLevel="2" x14ac:dyDescent="0.2">
      <c r="A601" s="27"/>
      <c r="B601" s="28" t="s">
        <v>178</v>
      </c>
      <c r="C601" s="29">
        <v>126172.12</v>
      </c>
      <c r="D601" s="33">
        <v>175</v>
      </c>
      <c r="E601" s="29">
        <v>-18297.7</v>
      </c>
      <c r="F601" s="33">
        <v>-25</v>
      </c>
      <c r="G601" s="29">
        <v>107874.42</v>
      </c>
      <c r="H601" s="30">
        <v>150</v>
      </c>
    </row>
    <row r="602" spans="1:8" outlineLevel="2" x14ac:dyDescent="0.2">
      <c r="A602" s="27"/>
      <c r="B602" s="28" t="s">
        <v>179</v>
      </c>
      <c r="C602" s="29">
        <v>82913.100000000006</v>
      </c>
      <c r="D602" s="33">
        <v>115</v>
      </c>
      <c r="E602" s="29">
        <v>-11839.69</v>
      </c>
      <c r="F602" s="33">
        <v>-17</v>
      </c>
      <c r="G602" s="29">
        <v>71073.41</v>
      </c>
      <c r="H602" s="30">
        <v>98</v>
      </c>
    </row>
    <row r="603" spans="1:8" collapsed="1" x14ac:dyDescent="0.2">
      <c r="A603" s="198" t="s">
        <v>183</v>
      </c>
      <c r="B603" s="198"/>
      <c r="C603" s="25">
        <v>115159250</v>
      </c>
      <c r="D603" s="26">
        <v>159729</v>
      </c>
      <c r="E603" s="25">
        <v>-16671567</v>
      </c>
      <c r="F603" s="26">
        <v>-23125</v>
      </c>
      <c r="G603" s="25">
        <v>98487683</v>
      </c>
      <c r="H603" s="26">
        <v>136604</v>
      </c>
    </row>
  </sheetData>
  <mergeCells count="8">
    <mergeCell ref="A603:B60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9"/>
  <sheetViews>
    <sheetView view="pageBreakPreview" zoomScale="120" zoomScaleNormal="100" zoomScaleSheetLayoutView="12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J12" sqref="J12"/>
    </sheetView>
  </sheetViews>
  <sheetFormatPr defaultColWidth="9" defaultRowHeight="15.75" outlineLevelRow="2" x14ac:dyDescent="0.25"/>
  <cols>
    <col min="1" max="1" width="7.7109375" style="141" customWidth="1"/>
    <col min="2" max="2" width="20.85546875" style="141" customWidth="1"/>
    <col min="3" max="3" width="17.28515625" style="141" customWidth="1"/>
    <col min="4" max="4" width="9.85546875" style="141" customWidth="1"/>
    <col min="5" max="5" width="12.140625" style="142" customWidth="1"/>
    <col min="6" max="6" width="8.7109375" style="141" customWidth="1"/>
    <col min="7" max="7" width="20" style="176" customWidth="1"/>
    <col min="8" max="8" width="10" style="177" customWidth="1"/>
    <col min="9" max="16384" width="9" style="101"/>
  </cols>
  <sheetData>
    <row r="1" spans="1:9" ht="52.5" customHeight="1" x14ac:dyDescent="0.25">
      <c r="A1" s="123"/>
      <c r="B1" s="101"/>
      <c r="C1" s="101"/>
      <c r="D1" s="101"/>
      <c r="E1" s="124"/>
      <c r="F1" s="201" t="s">
        <v>231</v>
      </c>
      <c r="G1" s="201"/>
      <c r="H1" s="201"/>
    </row>
    <row r="2" spans="1:9" s="126" customFormat="1" ht="47.25" customHeight="1" x14ac:dyDescent="0.25">
      <c r="A2" s="202" t="s">
        <v>235</v>
      </c>
      <c r="B2" s="202"/>
      <c r="C2" s="202"/>
      <c r="D2" s="202"/>
      <c r="E2" s="202"/>
      <c r="F2" s="202"/>
      <c r="G2" s="202"/>
      <c r="H2" s="202"/>
      <c r="I2" s="125"/>
    </row>
    <row r="3" spans="1:9" ht="30" customHeight="1" x14ac:dyDescent="0.25">
      <c r="A3" s="203" t="s">
        <v>184</v>
      </c>
      <c r="B3" s="204" t="s">
        <v>159</v>
      </c>
      <c r="C3" s="205" t="s">
        <v>186</v>
      </c>
      <c r="D3" s="206"/>
      <c r="E3" s="207" t="s">
        <v>160</v>
      </c>
      <c r="F3" s="208"/>
      <c r="G3" s="209" t="s">
        <v>161</v>
      </c>
      <c r="H3" s="210"/>
    </row>
    <row r="4" spans="1:9" s="105" customFormat="1" x14ac:dyDescent="0.25">
      <c r="A4" s="203"/>
      <c r="B4" s="204"/>
      <c r="C4" s="102" t="s">
        <v>185</v>
      </c>
      <c r="D4" s="103" t="s">
        <v>162</v>
      </c>
      <c r="E4" s="102" t="s">
        <v>185</v>
      </c>
      <c r="F4" s="104" t="s">
        <v>162</v>
      </c>
      <c r="G4" s="102" t="s">
        <v>185</v>
      </c>
      <c r="H4" s="104" t="s">
        <v>162</v>
      </c>
    </row>
    <row r="5" spans="1:9" ht="31.5" x14ac:dyDescent="0.25">
      <c r="A5" s="127" t="s">
        <v>180</v>
      </c>
      <c r="B5" s="127" t="s">
        <v>73</v>
      </c>
      <c r="C5" s="128">
        <v>96288857</v>
      </c>
      <c r="D5" s="129">
        <v>36982</v>
      </c>
      <c r="E5" s="128">
        <v>0</v>
      </c>
      <c r="F5" s="129">
        <v>-5342</v>
      </c>
      <c r="G5" s="170">
        <v>96288857</v>
      </c>
      <c r="H5" s="171">
        <v>31640</v>
      </c>
    </row>
    <row r="6" spans="1:9" outlineLevel="1" x14ac:dyDescent="0.25">
      <c r="A6" s="130"/>
      <c r="B6" s="131" t="s">
        <v>31</v>
      </c>
      <c r="C6" s="132">
        <v>96288857</v>
      </c>
      <c r="D6" s="133">
        <v>36982</v>
      </c>
      <c r="E6" s="132">
        <v>0</v>
      </c>
      <c r="F6" s="133">
        <v>-5342</v>
      </c>
      <c r="G6" s="172">
        <v>96288857</v>
      </c>
      <c r="H6" s="173">
        <v>31640</v>
      </c>
    </row>
    <row r="7" spans="1:9" outlineLevel="2" x14ac:dyDescent="0.25">
      <c r="A7" s="134"/>
      <c r="B7" s="135" t="s">
        <v>168</v>
      </c>
      <c r="C7" s="136">
        <v>5006853.93</v>
      </c>
      <c r="D7" s="137">
        <v>1923</v>
      </c>
      <c r="E7" s="136"/>
      <c r="F7" s="137">
        <v>-278</v>
      </c>
      <c r="G7" s="174">
        <v>5006853.93</v>
      </c>
      <c r="H7" s="175">
        <v>1645</v>
      </c>
    </row>
    <row r="8" spans="1:9" outlineLevel="2" x14ac:dyDescent="0.25">
      <c r="A8" s="134"/>
      <c r="B8" s="135" t="s">
        <v>169</v>
      </c>
      <c r="C8" s="136">
        <v>10399050.75</v>
      </c>
      <c r="D8" s="137">
        <v>3994</v>
      </c>
      <c r="E8" s="136"/>
      <c r="F8" s="137">
        <v>-577</v>
      </c>
      <c r="G8" s="174">
        <v>10399050.75</v>
      </c>
      <c r="H8" s="175">
        <v>3417</v>
      </c>
    </row>
    <row r="9" spans="1:9" outlineLevel="2" x14ac:dyDescent="0.25">
      <c r="A9" s="134"/>
      <c r="B9" s="135" t="s">
        <v>170</v>
      </c>
      <c r="C9" s="136">
        <v>10206379.300000001</v>
      </c>
      <c r="D9" s="137">
        <v>3920</v>
      </c>
      <c r="E9" s="136"/>
      <c r="F9" s="137">
        <v>-566</v>
      </c>
      <c r="G9" s="174">
        <v>10206379.300000001</v>
      </c>
      <c r="H9" s="175">
        <v>3354</v>
      </c>
    </row>
    <row r="10" spans="1:9" outlineLevel="2" x14ac:dyDescent="0.25">
      <c r="A10" s="134"/>
      <c r="B10" s="135" t="s">
        <v>171</v>
      </c>
      <c r="C10" s="136">
        <v>10591722.199999999</v>
      </c>
      <c r="D10" s="137">
        <v>4068</v>
      </c>
      <c r="E10" s="136"/>
      <c r="F10" s="137">
        <v>-588</v>
      </c>
      <c r="G10" s="174">
        <v>10591722.199999999</v>
      </c>
      <c r="H10" s="175">
        <v>3480</v>
      </c>
    </row>
    <row r="11" spans="1:9" outlineLevel="2" x14ac:dyDescent="0.25">
      <c r="A11" s="134"/>
      <c r="B11" s="135" t="s">
        <v>172</v>
      </c>
      <c r="C11" s="136">
        <v>7993261.3399999999</v>
      </c>
      <c r="D11" s="137">
        <v>3070</v>
      </c>
      <c r="E11" s="136"/>
      <c r="F11" s="137">
        <v>-443</v>
      </c>
      <c r="G11" s="174">
        <v>7993261.3399999999</v>
      </c>
      <c r="H11" s="175">
        <v>2627</v>
      </c>
    </row>
    <row r="12" spans="1:9" outlineLevel="2" x14ac:dyDescent="0.25">
      <c r="A12" s="134"/>
      <c r="B12" s="135" t="s">
        <v>173</v>
      </c>
      <c r="C12" s="136">
        <v>7415247</v>
      </c>
      <c r="D12" s="137">
        <v>2848</v>
      </c>
      <c r="E12" s="136"/>
      <c r="F12" s="137">
        <v>-411</v>
      </c>
      <c r="G12" s="174">
        <v>7415247</v>
      </c>
      <c r="H12" s="175">
        <v>2437</v>
      </c>
    </row>
    <row r="13" spans="1:9" outlineLevel="2" x14ac:dyDescent="0.25">
      <c r="A13" s="134"/>
      <c r="B13" s="135" t="s">
        <v>174</v>
      </c>
      <c r="C13" s="136">
        <v>7415247</v>
      </c>
      <c r="D13" s="137">
        <v>2848</v>
      </c>
      <c r="E13" s="136"/>
      <c r="F13" s="137">
        <v>-411</v>
      </c>
      <c r="G13" s="174">
        <v>7415247</v>
      </c>
      <c r="H13" s="175">
        <v>2437</v>
      </c>
    </row>
    <row r="14" spans="1:9" outlineLevel="2" x14ac:dyDescent="0.25">
      <c r="A14" s="134"/>
      <c r="B14" s="135" t="s">
        <v>175</v>
      </c>
      <c r="C14" s="136">
        <v>7415247</v>
      </c>
      <c r="D14" s="137">
        <v>2848</v>
      </c>
      <c r="E14" s="136"/>
      <c r="F14" s="137">
        <v>-411</v>
      </c>
      <c r="G14" s="174">
        <v>7415247</v>
      </c>
      <c r="H14" s="175">
        <v>2437</v>
      </c>
    </row>
    <row r="15" spans="1:9" outlineLevel="2" x14ac:dyDescent="0.25">
      <c r="A15" s="134"/>
      <c r="B15" s="135" t="s">
        <v>176</v>
      </c>
      <c r="C15" s="136">
        <v>8183329.1200000001</v>
      </c>
      <c r="D15" s="137">
        <v>3143</v>
      </c>
      <c r="E15" s="136"/>
      <c r="F15" s="137">
        <v>-454</v>
      </c>
      <c r="G15" s="174">
        <v>8183329.1200000001</v>
      </c>
      <c r="H15" s="175">
        <v>2689</v>
      </c>
    </row>
    <row r="16" spans="1:9" outlineLevel="2" x14ac:dyDescent="0.25">
      <c r="A16" s="134"/>
      <c r="B16" s="135" t="s">
        <v>177</v>
      </c>
      <c r="C16" s="136">
        <v>8183329.1200000001</v>
      </c>
      <c r="D16" s="137">
        <v>3143</v>
      </c>
      <c r="E16" s="136"/>
      <c r="F16" s="137">
        <v>-454</v>
      </c>
      <c r="G16" s="174">
        <v>8183329.1200000001</v>
      </c>
      <c r="H16" s="175">
        <v>2689</v>
      </c>
    </row>
    <row r="17" spans="1:8" outlineLevel="2" x14ac:dyDescent="0.25">
      <c r="A17" s="134"/>
      <c r="B17" s="135" t="s">
        <v>178</v>
      </c>
      <c r="C17" s="136">
        <v>8183329.1200000001</v>
      </c>
      <c r="D17" s="137">
        <v>3143</v>
      </c>
      <c r="E17" s="136"/>
      <c r="F17" s="137">
        <v>-454</v>
      </c>
      <c r="G17" s="174">
        <v>8183329.1200000001</v>
      </c>
      <c r="H17" s="175">
        <v>2689</v>
      </c>
    </row>
    <row r="18" spans="1:8" outlineLevel="2" x14ac:dyDescent="0.25">
      <c r="A18" s="134"/>
      <c r="B18" s="135" t="s">
        <v>179</v>
      </c>
      <c r="C18" s="136">
        <v>5295861.12</v>
      </c>
      <c r="D18" s="137">
        <v>2034</v>
      </c>
      <c r="E18" s="136"/>
      <c r="F18" s="137">
        <v>-295</v>
      </c>
      <c r="G18" s="174">
        <v>5295861.12</v>
      </c>
      <c r="H18" s="175">
        <v>1739</v>
      </c>
    </row>
    <row r="19" spans="1:8" ht="31.5" x14ac:dyDescent="0.25">
      <c r="A19" s="127" t="s">
        <v>188</v>
      </c>
      <c r="B19" s="127" t="s">
        <v>74</v>
      </c>
      <c r="C19" s="128">
        <v>9649215</v>
      </c>
      <c r="D19" s="129">
        <v>3613</v>
      </c>
      <c r="E19" s="128">
        <v>0</v>
      </c>
      <c r="F19" s="129">
        <v>-525</v>
      </c>
      <c r="G19" s="170">
        <v>9649215</v>
      </c>
      <c r="H19" s="171">
        <v>3088</v>
      </c>
    </row>
    <row r="20" spans="1:8" outlineLevel="1" x14ac:dyDescent="0.25">
      <c r="A20" s="130"/>
      <c r="B20" s="131" t="s">
        <v>31</v>
      </c>
      <c r="C20" s="132">
        <v>9649215</v>
      </c>
      <c r="D20" s="133">
        <v>3613</v>
      </c>
      <c r="E20" s="132">
        <v>0</v>
      </c>
      <c r="F20" s="133">
        <v>-525</v>
      </c>
      <c r="G20" s="172">
        <v>9649215</v>
      </c>
      <c r="H20" s="173">
        <v>3088</v>
      </c>
    </row>
    <row r="21" spans="1:8" outlineLevel="2" x14ac:dyDescent="0.25">
      <c r="A21" s="134"/>
      <c r="B21" s="135" t="s">
        <v>168</v>
      </c>
      <c r="C21" s="136">
        <v>502090.35</v>
      </c>
      <c r="D21" s="138">
        <v>188</v>
      </c>
      <c r="E21" s="136"/>
      <c r="F21" s="137">
        <v>-27</v>
      </c>
      <c r="G21" s="174">
        <v>502090.35</v>
      </c>
      <c r="H21" s="175">
        <v>161</v>
      </c>
    </row>
    <row r="22" spans="1:8" outlineLevel="2" x14ac:dyDescent="0.25">
      <c r="A22" s="134"/>
      <c r="B22" s="135" t="s">
        <v>169</v>
      </c>
      <c r="C22" s="136">
        <v>1041570.4</v>
      </c>
      <c r="D22" s="138">
        <v>390</v>
      </c>
      <c r="E22" s="136"/>
      <c r="F22" s="137">
        <v>-57</v>
      </c>
      <c r="G22" s="174">
        <v>1041570.4</v>
      </c>
      <c r="H22" s="175">
        <v>333</v>
      </c>
    </row>
    <row r="23" spans="1:8" outlineLevel="2" x14ac:dyDescent="0.25">
      <c r="A23" s="134"/>
      <c r="B23" s="135" t="s">
        <v>170</v>
      </c>
      <c r="C23" s="136">
        <v>1022875.55</v>
      </c>
      <c r="D23" s="138">
        <v>383</v>
      </c>
      <c r="E23" s="136"/>
      <c r="F23" s="137">
        <v>-56</v>
      </c>
      <c r="G23" s="174">
        <v>1022875.55</v>
      </c>
      <c r="H23" s="175">
        <v>327</v>
      </c>
    </row>
    <row r="24" spans="1:8" outlineLevel="2" x14ac:dyDescent="0.25">
      <c r="A24" s="134"/>
      <c r="B24" s="135" t="s">
        <v>171</v>
      </c>
      <c r="C24" s="136">
        <v>1060265.25</v>
      </c>
      <c r="D24" s="138">
        <v>397</v>
      </c>
      <c r="E24" s="136"/>
      <c r="F24" s="137">
        <v>-58</v>
      </c>
      <c r="G24" s="174">
        <v>1060265.25</v>
      </c>
      <c r="H24" s="175">
        <v>339</v>
      </c>
    </row>
    <row r="25" spans="1:8" outlineLevel="2" x14ac:dyDescent="0.25">
      <c r="A25" s="134"/>
      <c r="B25" s="135" t="s">
        <v>172</v>
      </c>
      <c r="C25" s="136">
        <v>801208</v>
      </c>
      <c r="D25" s="138">
        <v>300</v>
      </c>
      <c r="E25" s="136"/>
      <c r="F25" s="137">
        <v>-44</v>
      </c>
      <c r="G25" s="174">
        <v>801208</v>
      </c>
      <c r="H25" s="175">
        <v>256</v>
      </c>
    </row>
    <row r="26" spans="1:8" outlineLevel="2" x14ac:dyDescent="0.25">
      <c r="A26" s="134"/>
      <c r="B26" s="135" t="s">
        <v>173</v>
      </c>
      <c r="C26" s="136">
        <v>742452.75</v>
      </c>
      <c r="D26" s="138">
        <v>278</v>
      </c>
      <c r="E26" s="136"/>
      <c r="F26" s="137">
        <v>-40</v>
      </c>
      <c r="G26" s="174">
        <v>742452.75</v>
      </c>
      <c r="H26" s="175">
        <v>238</v>
      </c>
    </row>
    <row r="27" spans="1:8" outlineLevel="2" x14ac:dyDescent="0.25">
      <c r="A27" s="134"/>
      <c r="B27" s="135" t="s">
        <v>174</v>
      </c>
      <c r="C27" s="136">
        <v>742452.75</v>
      </c>
      <c r="D27" s="138">
        <v>278</v>
      </c>
      <c r="E27" s="136"/>
      <c r="F27" s="137">
        <v>-40</v>
      </c>
      <c r="G27" s="174">
        <v>742452.75</v>
      </c>
      <c r="H27" s="175">
        <v>238</v>
      </c>
    </row>
    <row r="28" spans="1:8" outlineLevel="2" x14ac:dyDescent="0.25">
      <c r="A28" s="134"/>
      <c r="B28" s="135" t="s">
        <v>175</v>
      </c>
      <c r="C28" s="136">
        <v>742452.75</v>
      </c>
      <c r="D28" s="138">
        <v>278</v>
      </c>
      <c r="E28" s="136"/>
      <c r="F28" s="137">
        <v>-40</v>
      </c>
      <c r="G28" s="174">
        <v>742452.75</v>
      </c>
      <c r="H28" s="175">
        <v>238</v>
      </c>
    </row>
    <row r="29" spans="1:8" outlineLevel="2" x14ac:dyDescent="0.25">
      <c r="A29" s="134"/>
      <c r="B29" s="135" t="s">
        <v>176</v>
      </c>
      <c r="C29" s="136">
        <v>819902.85</v>
      </c>
      <c r="D29" s="138">
        <v>307</v>
      </c>
      <c r="E29" s="136"/>
      <c r="F29" s="137">
        <v>-45</v>
      </c>
      <c r="G29" s="174">
        <v>819902.85</v>
      </c>
      <c r="H29" s="175">
        <v>262</v>
      </c>
    </row>
    <row r="30" spans="1:8" outlineLevel="2" x14ac:dyDescent="0.25">
      <c r="A30" s="134"/>
      <c r="B30" s="135" t="s">
        <v>177</v>
      </c>
      <c r="C30" s="136">
        <v>819902.85</v>
      </c>
      <c r="D30" s="138">
        <v>307</v>
      </c>
      <c r="E30" s="136"/>
      <c r="F30" s="137">
        <v>-45</v>
      </c>
      <c r="G30" s="174">
        <v>819902.85</v>
      </c>
      <c r="H30" s="175">
        <v>262</v>
      </c>
    </row>
    <row r="31" spans="1:8" outlineLevel="2" x14ac:dyDescent="0.25">
      <c r="A31" s="134"/>
      <c r="B31" s="135" t="s">
        <v>178</v>
      </c>
      <c r="C31" s="136">
        <v>819902.85</v>
      </c>
      <c r="D31" s="138">
        <v>307</v>
      </c>
      <c r="E31" s="136"/>
      <c r="F31" s="137">
        <v>-45</v>
      </c>
      <c r="G31" s="174">
        <v>819902.85</v>
      </c>
      <c r="H31" s="175">
        <v>262</v>
      </c>
    </row>
    <row r="32" spans="1:8" outlineLevel="2" x14ac:dyDescent="0.25">
      <c r="A32" s="134"/>
      <c r="B32" s="135" t="s">
        <v>179</v>
      </c>
      <c r="C32" s="136">
        <v>534138.65</v>
      </c>
      <c r="D32" s="138">
        <v>200</v>
      </c>
      <c r="E32" s="136"/>
      <c r="F32" s="137">
        <v>-28</v>
      </c>
      <c r="G32" s="174">
        <v>534138.65</v>
      </c>
      <c r="H32" s="175">
        <v>172</v>
      </c>
    </row>
    <row r="33" spans="1:8" ht="47.25" x14ac:dyDescent="0.25">
      <c r="A33" s="127" t="s">
        <v>189</v>
      </c>
      <c r="B33" s="127" t="s">
        <v>75</v>
      </c>
      <c r="C33" s="128">
        <v>2424934</v>
      </c>
      <c r="D33" s="129">
        <v>1158</v>
      </c>
      <c r="E33" s="128">
        <v>0</v>
      </c>
      <c r="F33" s="129">
        <v>-183</v>
      </c>
      <c r="G33" s="170">
        <v>2424934</v>
      </c>
      <c r="H33" s="171">
        <v>975</v>
      </c>
    </row>
    <row r="34" spans="1:8" outlineLevel="1" x14ac:dyDescent="0.25">
      <c r="A34" s="130"/>
      <c r="B34" s="131" t="s">
        <v>31</v>
      </c>
      <c r="C34" s="132">
        <v>2424934</v>
      </c>
      <c r="D34" s="133">
        <v>1158</v>
      </c>
      <c r="E34" s="132">
        <v>0</v>
      </c>
      <c r="F34" s="133">
        <v>-183</v>
      </c>
      <c r="G34" s="172">
        <v>2424934</v>
      </c>
      <c r="H34" s="173">
        <v>975</v>
      </c>
    </row>
    <row r="35" spans="1:8" outlineLevel="2" x14ac:dyDescent="0.25">
      <c r="A35" s="134"/>
      <c r="B35" s="135" t="s">
        <v>168</v>
      </c>
      <c r="C35" s="136">
        <v>125644.25</v>
      </c>
      <c r="D35" s="138">
        <v>60</v>
      </c>
      <c r="E35" s="136"/>
      <c r="F35" s="137">
        <v>-10</v>
      </c>
      <c r="G35" s="174">
        <v>125644.25</v>
      </c>
      <c r="H35" s="175">
        <v>50</v>
      </c>
    </row>
    <row r="36" spans="1:8" outlineLevel="2" x14ac:dyDescent="0.25">
      <c r="A36" s="134"/>
      <c r="B36" s="135" t="s">
        <v>169</v>
      </c>
      <c r="C36" s="136">
        <v>261758.85</v>
      </c>
      <c r="D36" s="138">
        <v>125</v>
      </c>
      <c r="E36" s="136"/>
      <c r="F36" s="137">
        <v>-20</v>
      </c>
      <c r="G36" s="174">
        <v>261758.85</v>
      </c>
      <c r="H36" s="175">
        <v>105</v>
      </c>
    </row>
    <row r="37" spans="1:8" outlineLevel="2" x14ac:dyDescent="0.25">
      <c r="A37" s="134"/>
      <c r="B37" s="135" t="s">
        <v>170</v>
      </c>
      <c r="C37" s="136">
        <v>257570.71</v>
      </c>
      <c r="D37" s="138">
        <v>123</v>
      </c>
      <c r="E37" s="136"/>
      <c r="F37" s="137">
        <v>-19</v>
      </c>
      <c r="G37" s="174">
        <v>257570.71</v>
      </c>
      <c r="H37" s="175">
        <v>104</v>
      </c>
    </row>
    <row r="38" spans="1:8" outlineLevel="2" x14ac:dyDescent="0.25">
      <c r="A38" s="134"/>
      <c r="B38" s="135" t="s">
        <v>171</v>
      </c>
      <c r="C38" s="136">
        <v>265946.99</v>
      </c>
      <c r="D38" s="138">
        <v>127</v>
      </c>
      <c r="E38" s="136"/>
      <c r="F38" s="137">
        <v>-20</v>
      </c>
      <c r="G38" s="174">
        <v>265946.99</v>
      </c>
      <c r="H38" s="175">
        <v>107</v>
      </c>
    </row>
    <row r="39" spans="1:8" outlineLevel="2" x14ac:dyDescent="0.25">
      <c r="A39" s="134"/>
      <c r="B39" s="135" t="s">
        <v>172</v>
      </c>
      <c r="C39" s="136">
        <v>201030.8</v>
      </c>
      <c r="D39" s="138">
        <v>96</v>
      </c>
      <c r="E39" s="136"/>
      <c r="F39" s="137">
        <v>-15</v>
      </c>
      <c r="G39" s="174">
        <v>201030.8</v>
      </c>
      <c r="H39" s="175">
        <v>81</v>
      </c>
    </row>
    <row r="40" spans="1:8" outlineLevel="2" x14ac:dyDescent="0.25">
      <c r="A40" s="134"/>
      <c r="B40" s="135" t="s">
        <v>173</v>
      </c>
      <c r="C40" s="136">
        <v>186372.3</v>
      </c>
      <c r="D40" s="138">
        <v>89</v>
      </c>
      <c r="E40" s="136"/>
      <c r="F40" s="137">
        <v>-14</v>
      </c>
      <c r="G40" s="174">
        <v>186372.3</v>
      </c>
      <c r="H40" s="175">
        <v>75</v>
      </c>
    </row>
    <row r="41" spans="1:8" outlineLevel="2" x14ac:dyDescent="0.25">
      <c r="A41" s="134"/>
      <c r="B41" s="135" t="s">
        <v>174</v>
      </c>
      <c r="C41" s="136">
        <v>186372.3</v>
      </c>
      <c r="D41" s="138">
        <v>89</v>
      </c>
      <c r="E41" s="136"/>
      <c r="F41" s="137">
        <v>-14</v>
      </c>
      <c r="G41" s="174">
        <v>186372.3</v>
      </c>
      <c r="H41" s="175">
        <v>75</v>
      </c>
    </row>
    <row r="42" spans="1:8" outlineLevel="2" x14ac:dyDescent="0.25">
      <c r="A42" s="134"/>
      <c r="B42" s="135" t="s">
        <v>175</v>
      </c>
      <c r="C42" s="136">
        <v>186372.3</v>
      </c>
      <c r="D42" s="138">
        <v>89</v>
      </c>
      <c r="E42" s="136"/>
      <c r="F42" s="137">
        <v>-14</v>
      </c>
      <c r="G42" s="174">
        <v>186372.3</v>
      </c>
      <c r="H42" s="175">
        <v>75</v>
      </c>
    </row>
    <row r="43" spans="1:8" outlineLevel="2" x14ac:dyDescent="0.25">
      <c r="A43" s="134"/>
      <c r="B43" s="135" t="s">
        <v>176</v>
      </c>
      <c r="C43" s="136">
        <v>205218.94</v>
      </c>
      <c r="D43" s="138">
        <v>98</v>
      </c>
      <c r="E43" s="136"/>
      <c r="F43" s="137">
        <v>-16</v>
      </c>
      <c r="G43" s="174">
        <v>205218.94</v>
      </c>
      <c r="H43" s="175">
        <v>82</v>
      </c>
    </row>
    <row r="44" spans="1:8" outlineLevel="2" x14ac:dyDescent="0.25">
      <c r="A44" s="134"/>
      <c r="B44" s="135" t="s">
        <v>177</v>
      </c>
      <c r="C44" s="136">
        <v>205218.94</v>
      </c>
      <c r="D44" s="138">
        <v>98</v>
      </c>
      <c r="E44" s="136"/>
      <c r="F44" s="137">
        <v>-16</v>
      </c>
      <c r="G44" s="174">
        <v>205218.94</v>
      </c>
      <c r="H44" s="175">
        <v>82</v>
      </c>
    </row>
    <row r="45" spans="1:8" outlineLevel="2" x14ac:dyDescent="0.25">
      <c r="A45" s="134"/>
      <c r="B45" s="135" t="s">
        <v>178</v>
      </c>
      <c r="C45" s="136">
        <v>205218.94</v>
      </c>
      <c r="D45" s="138">
        <v>98</v>
      </c>
      <c r="E45" s="136"/>
      <c r="F45" s="137">
        <v>-16</v>
      </c>
      <c r="G45" s="174">
        <v>205218.94</v>
      </c>
      <c r="H45" s="175">
        <v>82</v>
      </c>
    </row>
    <row r="46" spans="1:8" outlineLevel="2" x14ac:dyDescent="0.25">
      <c r="A46" s="134"/>
      <c r="B46" s="135" t="s">
        <v>179</v>
      </c>
      <c r="C46" s="136">
        <v>138208.68</v>
      </c>
      <c r="D46" s="138">
        <v>66</v>
      </c>
      <c r="E46" s="136"/>
      <c r="F46" s="137">
        <v>-9</v>
      </c>
      <c r="G46" s="174">
        <v>138208.68</v>
      </c>
      <c r="H46" s="175">
        <v>57</v>
      </c>
    </row>
    <row r="47" spans="1:8" ht="31.5" x14ac:dyDescent="0.25">
      <c r="A47" s="127" t="s">
        <v>181</v>
      </c>
      <c r="B47" s="127" t="s">
        <v>76</v>
      </c>
      <c r="C47" s="128">
        <v>175367225</v>
      </c>
      <c r="D47" s="129">
        <v>68071</v>
      </c>
      <c r="E47" s="128">
        <v>0</v>
      </c>
      <c r="F47" s="129">
        <v>-9854</v>
      </c>
      <c r="G47" s="170">
        <v>175367225</v>
      </c>
      <c r="H47" s="171">
        <v>58217</v>
      </c>
    </row>
    <row r="48" spans="1:8" outlineLevel="1" x14ac:dyDescent="0.25">
      <c r="A48" s="130"/>
      <c r="B48" s="131" t="s">
        <v>31</v>
      </c>
      <c r="C48" s="132">
        <v>175367225</v>
      </c>
      <c r="D48" s="133">
        <v>68071</v>
      </c>
      <c r="E48" s="132">
        <v>0</v>
      </c>
      <c r="F48" s="133">
        <v>-9854</v>
      </c>
      <c r="G48" s="172">
        <v>175367225</v>
      </c>
      <c r="H48" s="173">
        <v>58217</v>
      </c>
    </row>
    <row r="49" spans="1:8" outlineLevel="2" x14ac:dyDescent="0.25">
      <c r="A49" s="134"/>
      <c r="B49" s="135" t="s">
        <v>168</v>
      </c>
      <c r="C49" s="136">
        <v>9119889.1799999997</v>
      </c>
      <c r="D49" s="137">
        <v>3540</v>
      </c>
      <c r="E49" s="136"/>
      <c r="F49" s="137">
        <v>-512</v>
      </c>
      <c r="G49" s="174">
        <v>9119889.1799999997</v>
      </c>
      <c r="H49" s="175">
        <v>3028</v>
      </c>
    </row>
    <row r="50" spans="1:8" outlineLevel="2" x14ac:dyDescent="0.25">
      <c r="A50" s="134"/>
      <c r="B50" s="135" t="s">
        <v>169</v>
      </c>
      <c r="C50" s="136">
        <v>18940515.609999999</v>
      </c>
      <c r="D50" s="137">
        <v>7352</v>
      </c>
      <c r="E50" s="136"/>
      <c r="F50" s="137">
        <v>-1064</v>
      </c>
      <c r="G50" s="174">
        <v>18940515.609999999</v>
      </c>
      <c r="H50" s="175">
        <v>6288</v>
      </c>
    </row>
    <row r="51" spans="1:8" outlineLevel="2" x14ac:dyDescent="0.25">
      <c r="A51" s="134"/>
      <c r="B51" s="135" t="s">
        <v>170</v>
      </c>
      <c r="C51" s="136">
        <v>18590146.989999998</v>
      </c>
      <c r="D51" s="137">
        <v>7216</v>
      </c>
      <c r="E51" s="136"/>
      <c r="F51" s="137">
        <v>-1045</v>
      </c>
      <c r="G51" s="174">
        <v>18590146.989999998</v>
      </c>
      <c r="H51" s="175">
        <v>6171</v>
      </c>
    </row>
    <row r="52" spans="1:8" outlineLevel="2" x14ac:dyDescent="0.25">
      <c r="A52" s="134"/>
      <c r="B52" s="135" t="s">
        <v>171</v>
      </c>
      <c r="C52" s="136">
        <v>19290884.239999998</v>
      </c>
      <c r="D52" s="137">
        <v>7488</v>
      </c>
      <c r="E52" s="136"/>
      <c r="F52" s="137">
        <v>-1084</v>
      </c>
      <c r="G52" s="174">
        <v>19290884.239999998</v>
      </c>
      <c r="H52" s="175">
        <v>6404</v>
      </c>
    </row>
    <row r="53" spans="1:8" outlineLevel="2" x14ac:dyDescent="0.25">
      <c r="A53" s="134"/>
      <c r="B53" s="135" t="s">
        <v>172</v>
      </c>
      <c r="C53" s="136">
        <v>14555755.33</v>
      </c>
      <c r="D53" s="137">
        <v>5650</v>
      </c>
      <c r="E53" s="136"/>
      <c r="F53" s="137">
        <v>-818</v>
      </c>
      <c r="G53" s="174">
        <v>14555755.33</v>
      </c>
      <c r="H53" s="175">
        <v>4832</v>
      </c>
    </row>
    <row r="54" spans="1:8" outlineLevel="2" x14ac:dyDescent="0.25">
      <c r="A54" s="134"/>
      <c r="B54" s="135" t="s">
        <v>173</v>
      </c>
      <c r="C54" s="136">
        <v>13502073.220000001</v>
      </c>
      <c r="D54" s="137">
        <v>5241</v>
      </c>
      <c r="E54" s="136"/>
      <c r="F54" s="137">
        <v>-759</v>
      </c>
      <c r="G54" s="174">
        <v>13502073.220000001</v>
      </c>
      <c r="H54" s="175">
        <v>4482</v>
      </c>
    </row>
    <row r="55" spans="1:8" outlineLevel="2" x14ac:dyDescent="0.25">
      <c r="A55" s="134"/>
      <c r="B55" s="135" t="s">
        <v>174</v>
      </c>
      <c r="C55" s="136">
        <v>13502073.220000001</v>
      </c>
      <c r="D55" s="137">
        <v>5241</v>
      </c>
      <c r="E55" s="136"/>
      <c r="F55" s="137">
        <v>-759</v>
      </c>
      <c r="G55" s="174">
        <v>13502073.220000001</v>
      </c>
      <c r="H55" s="175">
        <v>4482</v>
      </c>
    </row>
    <row r="56" spans="1:8" outlineLevel="2" x14ac:dyDescent="0.25">
      <c r="A56" s="134"/>
      <c r="B56" s="135" t="s">
        <v>175</v>
      </c>
      <c r="C56" s="136">
        <v>13502073.220000001</v>
      </c>
      <c r="D56" s="137">
        <v>5241</v>
      </c>
      <c r="E56" s="136"/>
      <c r="F56" s="137">
        <v>-759</v>
      </c>
      <c r="G56" s="174">
        <v>13502073.220000001</v>
      </c>
      <c r="H56" s="175">
        <v>4482</v>
      </c>
    </row>
    <row r="57" spans="1:8" outlineLevel="2" x14ac:dyDescent="0.25">
      <c r="A57" s="134"/>
      <c r="B57" s="135" t="s">
        <v>176</v>
      </c>
      <c r="C57" s="136">
        <v>14906123.960000001</v>
      </c>
      <c r="D57" s="137">
        <v>5786</v>
      </c>
      <c r="E57" s="136"/>
      <c r="F57" s="137">
        <v>-838</v>
      </c>
      <c r="G57" s="174">
        <v>14906123.960000001</v>
      </c>
      <c r="H57" s="175">
        <v>4948</v>
      </c>
    </row>
    <row r="58" spans="1:8" outlineLevel="2" x14ac:dyDescent="0.25">
      <c r="A58" s="134"/>
      <c r="B58" s="135" t="s">
        <v>177</v>
      </c>
      <c r="C58" s="136">
        <v>14906123.960000001</v>
      </c>
      <c r="D58" s="137">
        <v>5786</v>
      </c>
      <c r="E58" s="136"/>
      <c r="F58" s="137">
        <v>-838</v>
      </c>
      <c r="G58" s="174">
        <v>14906123.960000001</v>
      </c>
      <c r="H58" s="175">
        <v>4948</v>
      </c>
    </row>
    <row r="59" spans="1:8" outlineLevel="2" x14ac:dyDescent="0.25">
      <c r="A59" s="134"/>
      <c r="B59" s="135" t="s">
        <v>178</v>
      </c>
      <c r="C59" s="136">
        <v>14906123.960000001</v>
      </c>
      <c r="D59" s="137">
        <v>5786</v>
      </c>
      <c r="E59" s="136"/>
      <c r="F59" s="137">
        <v>-838</v>
      </c>
      <c r="G59" s="174">
        <v>14906123.960000001</v>
      </c>
      <c r="H59" s="175">
        <v>4948</v>
      </c>
    </row>
    <row r="60" spans="1:8" outlineLevel="2" x14ac:dyDescent="0.25">
      <c r="A60" s="134"/>
      <c r="B60" s="135" t="s">
        <v>179</v>
      </c>
      <c r="C60" s="136">
        <v>9645442.1099999994</v>
      </c>
      <c r="D60" s="137">
        <v>3744</v>
      </c>
      <c r="E60" s="136"/>
      <c r="F60" s="137">
        <v>-540</v>
      </c>
      <c r="G60" s="174">
        <v>9645442.1099999994</v>
      </c>
      <c r="H60" s="175">
        <v>3204</v>
      </c>
    </row>
    <row r="61" spans="1:8" ht="47.25" x14ac:dyDescent="0.25">
      <c r="A61" s="127" t="s">
        <v>182</v>
      </c>
      <c r="B61" s="127" t="s">
        <v>77</v>
      </c>
      <c r="C61" s="128">
        <v>163741353</v>
      </c>
      <c r="D61" s="129">
        <v>62959</v>
      </c>
      <c r="E61" s="128">
        <v>0</v>
      </c>
      <c r="F61" s="129">
        <v>-9080</v>
      </c>
      <c r="G61" s="170">
        <v>163741353</v>
      </c>
      <c r="H61" s="171">
        <v>53879</v>
      </c>
    </row>
    <row r="62" spans="1:8" outlineLevel="1" x14ac:dyDescent="0.25">
      <c r="A62" s="130"/>
      <c r="B62" s="131" t="s">
        <v>31</v>
      </c>
      <c r="C62" s="132">
        <v>163741353</v>
      </c>
      <c r="D62" s="133">
        <v>62959</v>
      </c>
      <c r="E62" s="132">
        <v>0</v>
      </c>
      <c r="F62" s="133">
        <v>-9080</v>
      </c>
      <c r="G62" s="172">
        <v>163741353</v>
      </c>
      <c r="H62" s="173">
        <v>53879</v>
      </c>
    </row>
    <row r="63" spans="1:8" outlineLevel="2" x14ac:dyDescent="0.25">
      <c r="A63" s="134"/>
      <c r="B63" s="135" t="s">
        <v>168</v>
      </c>
      <c r="C63" s="136">
        <v>8514893.6600000001</v>
      </c>
      <c r="D63" s="137">
        <v>3274</v>
      </c>
      <c r="E63" s="136"/>
      <c r="F63" s="137">
        <v>-472</v>
      </c>
      <c r="G63" s="174">
        <v>8514893.6600000001</v>
      </c>
      <c r="H63" s="175">
        <v>2802</v>
      </c>
    </row>
    <row r="64" spans="1:8" outlineLevel="2" x14ac:dyDescent="0.25">
      <c r="A64" s="134"/>
      <c r="B64" s="135" t="s">
        <v>169</v>
      </c>
      <c r="C64" s="136">
        <v>17685179.25</v>
      </c>
      <c r="D64" s="137">
        <v>6800</v>
      </c>
      <c r="E64" s="136"/>
      <c r="F64" s="137">
        <v>-981</v>
      </c>
      <c r="G64" s="174">
        <v>17685179.25</v>
      </c>
      <c r="H64" s="175">
        <v>5819</v>
      </c>
    </row>
    <row r="65" spans="1:8" outlineLevel="2" x14ac:dyDescent="0.25">
      <c r="A65" s="134"/>
      <c r="B65" s="135" t="s">
        <v>170</v>
      </c>
      <c r="C65" s="136">
        <v>17357483.280000001</v>
      </c>
      <c r="D65" s="137">
        <v>6674</v>
      </c>
      <c r="E65" s="136"/>
      <c r="F65" s="137">
        <v>-962</v>
      </c>
      <c r="G65" s="174">
        <v>17357483.280000001</v>
      </c>
      <c r="H65" s="175">
        <v>5712</v>
      </c>
    </row>
    <row r="66" spans="1:8" outlineLevel="2" x14ac:dyDescent="0.25">
      <c r="A66" s="134"/>
      <c r="B66" s="135" t="s">
        <v>171</v>
      </c>
      <c r="C66" s="136">
        <v>18010274.460000001</v>
      </c>
      <c r="D66" s="137">
        <v>6925</v>
      </c>
      <c r="E66" s="136"/>
      <c r="F66" s="137">
        <v>-999</v>
      </c>
      <c r="G66" s="174">
        <v>18010274.460000001</v>
      </c>
      <c r="H66" s="175">
        <v>5926</v>
      </c>
    </row>
    <row r="67" spans="1:8" outlineLevel="2" x14ac:dyDescent="0.25">
      <c r="A67" s="134"/>
      <c r="B67" s="135" t="s">
        <v>172</v>
      </c>
      <c r="C67" s="136">
        <v>13591580.41</v>
      </c>
      <c r="D67" s="137">
        <v>5226</v>
      </c>
      <c r="E67" s="136"/>
      <c r="F67" s="137">
        <v>-754</v>
      </c>
      <c r="G67" s="174">
        <v>13591580.41</v>
      </c>
      <c r="H67" s="175">
        <v>4472</v>
      </c>
    </row>
    <row r="68" spans="1:8" outlineLevel="2" x14ac:dyDescent="0.25">
      <c r="A68" s="134"/>
      <c r="B68" s="135" t="s">
        <v>173</v>
      </c>
      <c r="C68" s="136">
        <v>12608492.5</v>
      </c>
      <c r="D68" s="137">
        <v>4848</v>
      </c>
      <c r="E68" s="136"/>
      <c r="F68" s="137">
        <v>-699</v>
      </c>
      <c r="G68" s="174">
        <v>12608492.5</v>
      </c>
      <c r="H68" s="175">
        <v>4149</v>
      </c>
    </row>
    <row r="69" spans="1:8" outlineLevel="2" x14ac:dyDescent="0.25">
      <c r="A69" s="134"/>
      <c r="B69" s="135" t="s">
        <v>174</v>
      </c>
      <c r="C69" s="136">
        <v>12608492.5</v>
      </c>
      <c r="D69" s="137">
        <v>4848</v>
      </c>
      <c r="E69" s="136"/>
      <c r="F69" s="137">
        <v>-699</v>
      </c>
      <c r="G69" s="174">
        <v>12608492.5</v>
      </c>
      <c r="H69" s="175">
        <v>4149</v>
      </c>
    </row>
    <row r="70" spans="1:8" outlineLevel="2" x14ac:dyDescent="0.25">
      <c r="A70" s="134"/>
      <c r="B70" s="135" t="s">
        <v>175</v>
      </c>
      <c r="C70" s="136">
        <v>12608492.5</v>
      </c>
      <c r="D70" s="137">
        <v>4848</v>
      </c>
      <c r="E70" s="136"/>
      <c r="F70" s="137">
        <v>-699</v>
      </c>
      <c r="G70" s="174">
        <v>12608492.5</v>
      </c>
      <c r="H70" s="175">
        <v>4149</v>
      </c>
    </row>
    <row r="71" spans="1:8" outlineLevel="2" x14ac:dyDescent="0.25">
      <c r="A71" s="134"/>
      <c r="B71" s="135" t="s">
        <v>176</v>
      </c>
      <c r="C71" s="136">
        <v>13919276.369999999</v>
      </c>
      <c r="D71" s="137">
        <v>5352</v>
      </c>
      <c r="E71" s="136"/>
      <c r="F71" s="137">
        <v>-772</v>
      </c>
      <c r="G71" s="174">
        <v>13919276.369999999</v>
      </c>
      <c r="H71" s="175">
        <v>4580</v>
      </c>
    </row>
    <row r="72" spans="1:8" outlineLevel="2" x14ac:dyDescent="0.25">
      <c r="A72" s="134"/>
      <c r="B72" s="135" t="s">
        <v>177</v>
      </c>
      <c r="C72" s="136">
        <v>13919276.369999999</v>
      </c>
      <c r="D72" s="137">
        <v>5352</v>
      </c>
      <c r="E72" s="136"/>
      <c r="F72" s="137">
        <v>-772</v>
      </c>
      <c r="G72" s="174">
        <v>13919276.369999999</v>
      </c>
      <c r="H72" s="175">
        <v>4580</v>
      </c>
    </row>
    <row r="73" spans="1:8" outlineLevel="2" x14ac:dyDescent="0.25">
      <c r="A73" s="134"/>
      <c r="B73" s="135" t="s">
        <v>178</v>
      </c>
      <c r="C73" s="136">
        <v>13919276.369999999</v>
      </c>
      <c r="D73" s="137">
        <v>5352</v>
      </c>
      <c r="E73" s="136"/>
      <c r="F73" s="137">
        <v>-772</v>
      </c>
      <c r="G73" s="174">
        <v>13919276.369999999</v>
      </c>
      <c r="H73" s="175">
        <v>4580</v>
      </c>
    </row>
    <row r="74" spans="1:8" outlineLevel="2" x14ac:dyDescent="0.25">
      <c r="A74" s="134"/>
      <c r="B74" s="135" t="s">
        <v>179</v>
      </c>
      <c r="C74" s="136">
        <v>8998635.3300000001</v>
      </c>
      <c r="D74" s="137">
        <v>3460</v>
      </c>
      <c r="E74" s="136"/>
      <c r="F74" s="137">
        <v>-499</v>
      </c>
      <c r="G74" s="174">
        <v>8998635.3300000001</v>
      </c>
      <c r="H74" s="175">
        <v>2961</v>
      </c>
    </row>
    <row r="75" spans="1:8" ht="31.5" x14ac:dyDescent="0.25">
      <c r="A75" s="127" t="s">
        <v>190</v>
      </c>
      <c r="B75" s="127" t="s">
        <v>79</v>
      </c>
      <c r="C75" s="128">
        <v>157766610</v>
      </c>
      <c r="D75" s="129">
        <v>60587</v>
      </c>
      <c r="E75" s="128">
        <v>0</v>
      </c>
      <c r="F75" s="129">
        <v>-8754</v>
      </c>
      <c r="G75" s="170">
        <v>157766610</v>
      </c>
      <c r="H75" s="171">
        <v>51833</v>
      </c>
    </row>
    <row r="76" spans="1:8" outlineLevel="1" x14ac:dyDescent="0.25">
      <c r="A76" s="130"/>
      <c r="B76" s="131" t="s">
        <v>31</v>
      </c>
      <c r="C76" s="132">
        <v>157766610</v>
      </c>
      <c r="D76" s="133">
        <v>60587</v>
      </c>
      <c r="E76" s="132">
        <v>0</v>
      </c>
      <c r="F76" s="133">
        <v>-8754</v>
      </c>
      <c r="G76" s="172">
        <v>157766610</v>
      </c>
      <c r="H76" s="173">
        <v>51833</v>
      </c>
    </row>
    <row r="77" spans="1:8" outlineLevel="2" x14ac:dyDescent="0.25">
      <c r="A77" s="134"/>
      <c r="B77" s="135" t="s">
        <v>168</v>
      </c>
      <c r="C77" s="136">
        <v>8203863.7199999997</v>
      </c>
      <c r="D77" s="137">
        <v>3151</v>
      </c>
      <c r="E77" s="136"/>
      <c r="F77" s="137">
        <v>-455</v>
      </c>
      <c r="G77" s="174">
        <v>8203863.7199999997</v>
      </c>
      <c r="H77" s="175">
        <v>2696</v>
      </c>
    </row>
    <row r="78" spans="1:8" outlineLevel="2" x14ac:dyDescent="0.25">
      <c r="A78" s="134"/>
      <c r="B78" s="135" t="s">
        <v>169</v>
      </c>
      <c r="C78" s="136">
        <v>17038793.879999999</v>
      </c>
      <c r="D78" s="137">
        <v>6543</v>
      </c>
      <c r="E78" s="136"/>
      <c r="F78" s="137">
        <v>-945</v>
      </c>
      <c r="G78" s="174">
        <v>17038793.879999999</v>
      </c>
      <c r="H78" s="175">
        <v>5598</v>
      </c>
    </row>
    <row r="79" spans="1:8" outlineLevel="2" x14ac:dyDescent="0.25">
      <c r="A79" s="134"/>
      <c r="B79" s="135" t="s">
        <v>170</v>
      </c>
      <c r="C79" s="136">
        <v>16723260.66</v>
      </c>
      <c r="D79" s="137">
        <v>6422</v>
      </c>
      <c r="E79" s="136"/>
      <c r="F79" s="137">
        <v>-928</v>
      </c>
      <c r="G79" s="174">
        <v>16723260.66</v>
      </c>
      <c r="H79" s="175">
        <v>5494</v>
      </c>
    </row>
    <row r="80" spans="1:8" outlineLevel="2" x14ac:dyDescent="0.25">
      <c r="A80" s="134"/>
      <c r="B80" s="135" t="s">
        <v>171</v>
      </c>
      <c r="C80" s="136">
        <v>17354327.100000001</v>
      </c>
      <c r="D80" s="137">
        <v>6665</v>
      </c>
      <c r="E80" s="136"/>
      <c r="F80" s="137">
        <v>-963</v>
      </c>
      <c r="G80" s="174">
        <v>17354327.100000001</v>
      </c>
      <c r="H80" s="175">
        <v>5702</v>
      </c>
    </row>
    <row r="81" spans="1:8" outlineLevel="2" x14ac:dyDescent="0.25">
      <c r="A81" s="134"/>
      <c r="B81" s="135" t="s">
        <v>172</v>
      </c>
      <c r="C81" s="136">
        <v>13094628.630000001</v>
      </c>
      <c r="D81" s="137">
        <v>5029</v>
      </c>
      <c r="E81" s="136"/>
      <c r="F81" s="137">
        <v>-727</v>
      </c>
      <c r="G81" s="174">
        <v>13094628.630000001</v>
      </c>
      <c r="H81" s="175">
        <v>4302</v>
      </c>
    </row>
    <row r="82" spans="1:8" outlineLevel="2" x14ac:dyDescent="0.25">
      <c r="A82" s="134"/>
      <c r="B82" s="135" t="s">
        <v>173</v>
      </c>
      <c r="C82" s="136">
        <v>12148028.970000001</v>
      </c>
      <c r="D82" s="137">
        <v>4665</v>
      </c>
      <c r="E82" s="136"/>
      <c r="F82" s="137">
        <v>-674</v>
      </c>
      <c r="G82" s="174">
        <v>12148028.970000001</v>
      </c>
      <c r="H82" s="175">
        <v>3991</v>
      </c>
    </row>
    <row r="83" spans="1:8" outlineLevel="2" x14ac:dyDescent="0.25">
      <c r="A83" s="134"/>
      <c r="B83" s="135" t="s">
        <v>174</v>
      </c>
      <c r="C83" s="136">
        <v>12148028.970000001</v>
      </c>
      <c r="D83" s="137">
        <v>4665</v>
      </c>
      <c r="E83" s="136"/>
      <c r="F83" s="137">
        <v>-674</v>
      </c>
      <c r="G83" s="174">
        <v>12148028.970000001</v>
      </c>
      <c r="H83" s="175">
        <v>3991</v>
      </c>
    </row>
    <row r="84" spans="1:8" outlineLevel="2" x14ac:dyDescent="0.25">
      <c r="A84" s="134"/>
      <c r="B84" s="135" t="s">
        <v>175</v>
      </c>
      <c r="C84" s="136">
        <v>12148028.970000001</v>
      </c>
      <c r="D84" s="137">
        <v>4665</v>
      </c>
      <c r="E84" s="136"/>
      <c r="F84" s="137">
        <v>-674</v>
      </c>
      <c r="G84" s="174">
        <v>12148028.970000001</v>
      </c>
      <c r="H84" s="175">
        <v>3991</v>
      </c>
    </row>
    <row r="85" spans="1:8" outlineLevel="2" x14ac:dyDescent="0.25">
      <c r="A85" s="134"/>
      <c r="B85" s="135" t="s">
        <v>176</v>
      </c>
      <c r="C85" s="136">
        <v>13410161.85</v>
      </c>
      <c r="D85" s="137">
        <v>5150</v>
      </c>
      <c r="E85" s="136"/>
      <c r="F85" s="137">
        <v>-744</v>
      </c>
      <c r="G85" s="174">
        <v>13410161.85</v>
      </c>
      <c r="H85" s="175">
        <v>4406</v>
      </c>
    </row>
    <row r="86" spans="1:8" outlineLevel="2" x14ac:dyDescent="0.25">
      <c r="A86" s="134"/>
      <c r="B86" s="135" t="s">
        <v>177</v>
      </c>
      <c r="C86" s="136">
        <v>13410161.85</v>
      </c>
      <c r="D86" s="137">
        <v>5150</v>
      </c>
      <c r="E86" s="136"/>
      <c r="F86" s="137">
        <v>-744</v>
      </c>
      <c r="G86" s="174">
        <v>13410161.85</v>
      </c>
      <c r="H86" s="175">
        <v>4406</v>
      </c>
    </row>
    <row r="87" spans="1:8" outlineLevel="2" x14ac:dyDescent="0.25">
      <c r="A87" s="134"/>
      <c r="B87" s="135" t="s">
        <v>178</v>
      </c>
      <c r="C87" s="136">
        <v>13410161.85</v>
      </c>
      <c r="D87" s="137">
        <v>5150</v>
      </c>
      <c r="E87" s="136"/>
      <c r="F87" s="137">
        <v>-744</v>
      </c>
      <c r="G87" s="174">
        <v>13410161.85</v>
      </c>
      <c r="H87" s="175">
        <v>4406</v>
      </c>
    </row>
    <row r="88" spans="1:8" outlineLevel="2" x14ac:dyDescent="0.25">
      <c r="A88" s="134"/>
      <c r="B88" s="135" t="s">
        <v>179</v>
      </c>
      <c r="C88" s="136">
        <v>8677163.5500000007</v>
      </c>
      <c r="D88" s="137">
        <v>3332</v>
      </c>
      <c r="E88" s="136"/>
      <c r="F88" s="137">
        <v>-482</v>
      </c>
      <c r="G88" s="174">
        <v>8677163.5500000007</v>
      </c>
      <c r="H88" s="175">
        <v>2850</v>
      </c>
    </row>
    <row r="89" spans="1:8" ht="31.5" x14ac:dyDescent="0.25">
      <c r="A89" s="127" t="s">
        <v>191</v>
      </c>
      <c r="B89" s="127" t="s">
        <v>81</v>
      </c>
      <c r="C89" s="128">
        <v>77955004</v>
      </c>
      <c r="D89" s="129">
        <v>29971</v>
      </c>
      <c r="E89" s="128">
        <v>0</v>
      </c>
      <c r="F89" s="129">
        <v>-4332</v>
      </c>
      <c r="G89" s="170">
        <v>77955004</v>
      </c>
      <c r="H89" s="171">
        <v>25639</v>
      </c>
    </row>
    <row r="90" spans="1:8" outlineLevel="1" x14ac:dyDescent="0.25">
      <c r="A90" s="130"/>
      <c r="B90" s="131" t="s">
        <v>31</v>
      </c>
      <c r="C90" s="132">
        <v>77955004</v>
      </c>
      <c r="D90" s="133">
        <v>29971</v>
      </c>
      <c r="E90" s="132">
        <v>0</v>
      </c>
      <c r="F90" s="133">
        <v>-4332</v>
      </c>
      <c r="G90" s="172">
        <v>77955004</v>
      </c>
      <c r="H90" s="173">
        <v>25639</v>
      </c>
    </row>
    <row r="91" spans="1:8" outlineLevel="2" x14ac:dyDescent="0.25">
      <c r="A91" s="134"/>
      <c r="B91" s="135" t="s">
        <v>168</v>
      </c>
      <c r="C91" s="136">
        <v>4052380.51</v>
      </c>
      <c r="D91" s="137">
        <v>1558</v>
      </c>
      <c r="E91" s="136"/>
      <c r="F91" s="137">
        <v>-225</v>
      </c>
      <c r="G91" s="174">
        <v>4052380.51</v>
      </c>
      <c r="H91" s="175">
        <v>1333</v>
      </c>
    </row>
    <row r="92" spans="1:8" outlineLevel="2" x14ac:dyDescent="0.25">
      <c r="A92" s="134"/>
      <c r="B92" s="135" t="s">
        <v>169</v>
      </c>
      <c r="C92" s="136">
        <v>8419483.7699999996</v>
      </c>
      <c r="D92" s="137">
        <v>3237</v>
      </c>
      <c r="E92" s="136"/>
      <c r="F92" s="137">
        <v>-468</v>
      </c>
      <c r="G92" s="174">
        <v>8419483.7699999996</v>
      </c>
      <c r="H92" s="175">
        <v>2769</v>
      </c>
    </row>
    <row r="93" spans="1:8" outlineLevel="2" x14ac:dyDescent="0.25">
      <c r="A93" s="134"/>
      <c r="B93" s="135" t="s">
        <v>170</v>
      </c>
      <c r="C93" s="136">
        <v>8263422.9000000004</v>
      </c>
      <c r="D93" s="137">
        <v>3177</v>
      </c>
      <c r="E93" s="136"/>
      <c r="F93" s="137">
        <v>-459</v>
      </c>
      <c r="G93" s="174">
        <v>8263422.9000000004</v>
      </c>
      <c r="H93" s="175">
        <v>2718</v>
      </c>
    </row>
    <row r="94" spans="1:8" outlineLevel="2" x14ac:dyDescent="0.25">
      <c r="A94" s="134"/>
      <c r="B94" s="135" t="s">
        <v>171</v>
      </c>
      <c r="C94" s="136">
        <v>8575544.6300000008</v>
      </c>
      <c r="D94" s="137">
        <v>3297</v>
      </c>
      <c r="E94" s="136"/>
      <c r="F94" s="137">
        <v>-477</v>
      </c>
      <c r="G94" s="174">
        <v>8575544.6300000008</v>
      </c>
      <c r="H94" s="175">
        <v>2820</v>
      </c>
    </row>
    <row r="95" spans="1:8" outlineLevel="2" x14ac:dyDescent="0.25">
      <c r="A95" s="134"/>
      <c r="B95" s="135" t="s">
        <v>172</v>
      </c>
      <c r="C95" s="136">
        <v>6471323.9400000004</v>
      </c>
      <c r="D95" s="137">
        <v>2488</v>
      </c>
      <c r="E95" s="136"/>
      <c r="F95" s="137">
        <v>-360</v>
      </c>
      <c r="G95" s="174">
        <v>6471323.9400000004</v>
      </c>
      <c r="H95" s="175">
        <v>2128</v>
      </c>
    </row>
    <row r="96" spans="1:8" outlineLevel="2" x14ac:dyDescent="0.25">
      <c r="A96" s="134"/>
      <c r="B96" s="135" t="s">
        <v>173</v>
      </c>
      <c r="C96" s="136">
        <v>6003141.3399999999</v>
      </c>
      <c r="D96" s="137">
        <v>2308</v>
      </c>
      <c r="E96" s="136"/>
      <c r="F96" s="137">
        <v>-334</v>
      </c>
      <c r="G96" s="174">
        <v>6003141.3399999999</v>
      </c>
      <c r="H96" s="175">
        <v>1974</v>
      </c>
    </row>
    <row r="97" spans="1:8" outlineLevel="2" x14ac:dyDescent="0.25">
      <c r="A97" s="134"/>
      <c r="B97" s="135" t="s">
        <v>174</v>
      </c>
      <c r="C97" s="136">
        <v>6003141.3399999999</v>
      </c>
      <c r="D97" s="137">
        <v>2308</v>
      </c>
      <c r="E97" s="136"/>
      <c r="F97" s="137">
        <v>-334</v>
      </c>
      <c r="G97" s="174">
        <v>6003141.3399999999</v>
      </c>
      <c r="H97" s="175">
        <v>1974</v>
      </c>
    </row>
    <row r="98" spans="1:8" outlineLevel="2" x14ac:dyDescent="0.25">
      <c r="A98" s="134"/>
      <c r="B98" s="135" t="s">
        <v>175</v>
      </c>
      <c r="C98" s="136">
        <v>6003141.3399999999</v>
      </c>
      <c r="D98" s="137">
        <v>2308</v>
      </c>
      <c r="E98" s="136"/>
      <c r="F98" s="137">
        <v>-334</v>
      </c>
      <c r="G98" s="174">
        <v>6003141.3399999999</v>
      </c>
      <c r="H98" s="175">
        <v>1974</v>
      </c>
    </row>
    <row r="99" spans="1:8" outlineLevel="2" x14ac:dyDescent="0.25">
      <c r="A99" s="134"/>
      <c r="B99" s="135" t="s">
        <v>176</v>
      </c>
      <c r="C99" s="136">
        <v>6627384.8099999996</v>
      </c>
      <c r="D99" s="137">
        <v>2548</v>
      </c>
      <c r="E99" s="136"/>
      <c r="F99" s="137">
        <v>-368</v>
      </c>
      <c r="G99" s="174">
        <v>6627384.8099999996</v>
      </c>
      <c r="H99" s="175">
        <v>2180</v>
      </c>
    </row>
    <row r="100" spans="1:8" outlineLevel="2" x14ac:dyDescent="0.25">
      <c r="A100" s="134"/>
      <c r="B100" s="135" t="s">
        <v>177</v>
      </c>
      <c r="C100" s="136">
        <v>6627384.8099999996</v>
      </c>
      <c r="D100" s="137">
        <v>2548</v>
      </c>
      <c r="E100" s="136"/>
      <c r="F100" s="137">
        <v>-368</v>
      </c>
      <c r="G100" s="174">
        <v>6627384.8099999996</v>
      </c>
      <c r="H100" s="175">
        <v>2180</v>
      </c>
    </row>
    <row r="101" spans="1:8" outlineLevel="2" x14ac:dyDescent="0.25">
      <c r="A101" s="134"/>
      <c r="B101" s="135" t="s">
        <v>178</v>
      </c>
      <c r="C101" s="136">
        <v>6627384.8099999996</v>
      </c>
      <c r="D101" s="137">
        <v>2548</v>
      </c>
      <c r="E101" s="136"/>
      <c r="F101" s="137">
        <v>-368</v>
      </c>
      <c r="G101" s="174">
        <v>6627384.8099999996</v>
      </c>
      <c r="H101" s="175">
        <v>2180</v>
      </c>
    </row>
    <row r="102" spans="1:8" outlineLevel="2" x14ac:dyDescent="0.25">
      <c r="A102" s="134"/>
      <c r="B102" s="135" t="s">
        <v>179</v>
      </c>
      <c r="C102" s="136">
        <v>4281269.8</v>
      </c>
      <c r="D102" s="137">
        <v>1646</v>
      </c>
      <c r="E102" s="136"/>
      <c r="F102" s="137">
        <v>-237</v>
      </c>
      <c r="G102" s="174">
        <v>4281269.8</v>
      </c>
      <c r="H102" s="175">
        <v>1409</v>
      </c>
    </row>
    <row r="103" spans="1:8" ht="31.5" collapsed="1" x14ac:dyDescent="0.25">
      <c r="A103" s="127" t="s">
        <v>192</v>
      </c>
      <c r="B103" s="127" t="s">
        <v>83</v>
      </c>
      <c r="C103" s="128">
        <v>22182933</v>
      </c>
      <c r="D103" s="129">
        <v>8585</v>
      </c>
      <c r="E103" s="128">
        <v>0</v>
      </c>
      <c r="F103" s="129">
        <v>-1245</v>
      </c>
      <c r="G103" s="170">
        <v>22182933</v>
      </c>
      <c r="H103" s="171">
        <v>7340</v>
      </c>
    </row>
    <row r="104" spans="1:8" outlineLevel="1" x14ac:dyDescent="0.25">
      <c r="A104" s="130"/>
      <c r="B104" s="131" t="s">
        <v>31</v>
      </c>
      <c r="C104" s="132">
        <v>22182933</v>
      </c>
      <c r="D104" s="133">
        <v>8585</v>
      </c>
      <c r="E104" s="132">
        <v>0</v>
      </c>
      <c r="F104" s="133">
        <v>-1245</v>
      </c>
      <c r="G104" s="172">
        <v>22182933</v>
      </c>
      <c r="H104" s="173">
        <v>7340</v>
      </c>
    </row>
    <row r="105" spans="1:8" outlineLevel="2" x14ac:dyDescent="0.25">
      <c r="A105" s="134"/>
      <c r="B105" s="135" t="s">
        <v>168</v>
      </c>
      <c r="C105" s="136">
        <v>1152427.27</v>
      </c>
      <c r="D105" s="138">
        <v>446</v>
      </c>
      <c r="E105" s="136"/>
      <c r="F105" s="137">
        <v>-65</v>
      </c>
      <c r="G105" s="174">
        <v>1152427.27</v>
      </c>
      <c r="H105" s="175">
        <v>381</v>
      </c>
    </row>
    <row r="106" spans="1:8" outlineLevel="2" x14ac:dyDescent="0.25">
      <c r="A106" s="134"/>
      <c r="B106" s="135" t="s">
        <v>169</v>
      </c>
      <c r="C106" s="136">
        <v>2395291.66</v>
      </c>
      <c r="D106" s="138">
        <v>927</v>
      </c>
      <c r="E106" s="136"/>
      <c r="F106" s="137">
        <v>-134</v>
      </c>
      <c r="G106" s="174">
        <v>2395291.66</v>
      </c>
      <c r="H106" s="175">
        <v>793</v>
      </c>
    </row>
    <row r="107" spans="1:8" outlineLevel="2" x14ac:dyDescent="0.25">
      <c r="A107" s="134"/>
      <c r="B107" s="135" t="s">
        <v>170</v>
      </c>
      <c r="C107" s="136">
        <v>2351365.06</v>
      </c>
      <c r="D107" s="138">
        <v>910</v>
      </c>
      <c r="E107" s="136"/>
      <c r="F107" s="137">
        <v>-132</v>
      </c>
      <c r="G107" s="174">
        <v>2351365.06</v>
      </c>
      <c r="H107" s="175">
        <v>778</v>
      </c>
    </row>
    <row r="108" spans="1:8" outlineLevel="2" x14ac:dyDescent="0.25">
      <c r="A108" s="134"/>
      <c r="B108" s="135" t="s">
        <v>171</v>
      </c>
      <c r="C108" s="136">
        <v>2439218.2599999998</v>
      </c>
      <c r="D108" s="138">
        <v>944</v>
      </c>
      <c r="E108" s="136"/>
      <c r="F108" s="137">
        <v>-137</v>
      </c>
      <c r="G108" s="174">
        <v>2439218.2599999998</v>
      </c>
      <c r="H108" s="175">
        <v>807</v>
      </c>
    </row>
    <row r="109" spans="1:8" outlineLevel="2" x14ac:dyDescent="0.25">
      <c r="A109" s="134"/>
      <c r="B109" s="135" t="s">
        <v>172</v>
      </c>
      <c r="C109" s="136">
        <v>1842333.28</v>
      </c>
      <c r="D109" s="138">
        <v>713</v>
      </c>
      <c r="E109" s="136"/>
      <c r="F109" s="137">
        <v>-103</v>
      </c>
      <c r="G109" s="174">
        <v>1842333.28</v>
      </c>
      <c r="H109" s="175">
        <v>610</v>
      </c>
    </row>
    <row r="110" spans="1:8" outlineLevel="2" x14ac:dyDescent="0.25">
      <c r="A110" s="134"/>
      <c r="B110" s="135" t="s">
        <v>173</v>
      </c>
      <c r="C110" s="136">
        <v>1707969.56</v>
      </c>
      <c r="D110" s="138">
        <v>661</v>
      </c>
      <c r="E110" s="136"/>
      <c r="F110" s="137">
        <v>-96</v>
      </c>
      <c r="G110" s="174">
        <v>1707969.56</v>
      </c>
      <c r="H110" s="175">
        <v>565</v>
      </c>
    </row>
    <row r="111" spans="1:8" outlineLevel="2" x14ac:dyDescent="0.25">
      <c r="A111" s="134"/>
      <c r="B111" s="135" t="s">
        <v>174</v>
      </c>
      <c r="C111" s="136">
        <v>1707969.56</v>
      </c>
      <c r="D111" s="138">
        <v>661</v>
      </c>
      <c r="E111" s="136"/>
      <c r="F111" s="137">
        <v>-96</v>
      </c>
      <c r="G111" s="174">
        <v>1707969.56</v>
      </c>
      <c r="H111" s="175">
        <v>565</v>
      </c>
    </row>
    <row r="112" spans="1:8" outlineLevel="2" x14ac:dyDescent="0.25">
      <c r="A112" s="134"/>
      <c r="B112" s="135" t="s">
        <v>175</v>
      </c>
      <c r="C112" s="136">
        <v>1707969.56</v>
      </c>
      <c r="D112" s="138">
        <v>661</v>
      </c>
      <c r="E112" s="136"/>
      <c r="F112" s="137">
        <v>-96</v>
      </c>
      <c r="G112" s="174">
        <v>1707969.56</v>
      </c>
      <c r="H112" s="175">
        <v>565</v>
      </c>
    </row>
    <row r="113" spans="1:8" outlineLevel="2" x14ac:dyDescent="0.25">
      <c r="A113" s="134"/>
      <c r="B113" s="135" t="s">
        <v>176</v>
      </c>
      <c r="C113" s="136">
        <v>1886259.88</v>
      </c>
      <c r="D113" s="138">
        <v>730</v>
      </c>
      <c r="E113" s="136"/>
      <c r="F113" s="137">
        <v>-106</v>
      </c>
      <c r="G113" s="174">
        <v>1886259.88</v>
      </c>
      <c r="H113" s="175">
        <v>624</v>
      </c>
    </row>
    <row r="114" spans="1:8" outlineLevel="2" x14ac:dyDescent="0.25">
      <c r="A114" s="134"/>
      <c r="B114" s="135" t="s">
        <v>177</v>
      </c>
      <c r="C114" s="136">
        <v>1886259.88</v>
      </c>
      <c r="D114" s="138">
        <v>730</v>
      </c>
      <c r="E114" s="136"/>
      <c r="F114" s="137">
        <v>-106</v>
      </c>
      <c r="G114" s="174">
        <v>1886259.88</v>
      </c>
      <c r="H114" s="175">
        <v>624</v>
      </c>
    </row>
    <row r="115" spans="1:8" outlineLevel="2" x14ac:dyDescent="0.25">
      <c r="A115" s="134"/>
      <c r="B115" s="135" t="s">
        <v>178</v>
      </c>
      <c r="C115" s="136">
        <v>1886259.88</v>
      </c>
      <c r="D115" s="138">
        <v>730</v>
      </c>
      <c r="E115" s="136"/>
      <c r="F115" s="137">
        <v>-106</v>
      </c>
      <c r="G115" s="174">
        <v>1886259.88</v>
      </c>
      <c r="H115" s="175">
        <v>624</v>
      </c>
    </row>
    <row r="116" spans="1:8" outlineLevel="2" x14ac:dyDescent="0.25">
      <c r="A116" s="134"/>
      <c r="B116" s="135" t="s">
        <v>179</v>
      </c>
      <c r="C116" s="136">
        <v>1219609.1499999999</v>
      </c>
      <c r="D116" s="138">
        <v>472</v>
      </c>
      <c r="E116" s="136"/>
      <c r="F116" s="137">
        <v>-68</v>
      </c>
      <c r="G116" s="174">
        <v>1219609.1499999999</v>
      </c>
      <c r="H116" s="175">
        <v>404</v>
      </c>
    </row>
    <row r="117" spans="1:8" ht="31.5" collapsed="1" x14ac:dyDescent="0.25">
      <c r="A117" s="127" t="s">
        <v>193</v>
      </c>
      <c r="B117" s="127" t="s">
        <v>84</v>
      </c>
      <c r="C117" s="128">
        <v>90997525</v>
      </c>
      <c r="D117" s="129">
        <v>35520</v>
      </c>
      <c r="E117" s="128">
        <v>0</v>
      </c>
      <c r="F117" s="129">
        <v>-5133</v>
      </c>
      <c r="G117" s="170">
        <v>90997525</v>
      </c>
      <c r="H117" s="171">
        <v>30387</v>
      </c>
    </row>
    <row r="118" spans="1:8" outlineLevel="1" x14ac:dyDescent="0.25">
      <c r="A118" s="130"/>
      <c r="B118" s="131" t="s">
        <v>31</v>
      </c>
      <c r="C118" s="132">
        <v>90997525</v>
      </c>
      <c r="D118" s="133">
        <v>35520</v>
      </c>
      <c r="E118" s="132">
        <v>0</v>
      </c>
      <c r="F118" s="133">
        <v>-5133</v>
      </c>
      <c r="G118" s="172">
        <v>90997525</v>
      </c>
      <c r="H118" s="173">
        <v>30387</v>
      </c>
    </row>
    <row r="119" spans="1:8" outlineLevel="2" x14ac:dyDescent="0.25">
      <c r="A119" s="134"/>
      <c r="B119" s="135" t="s">
        <v>168</v>
      </c>
      <c r="C119" s="136">
        <v>4731768.83</v>
      </c>
      <c r="D119" s="137">
        <v>1847</v>
      </c>
      <c r="E119" s="136"/>
      <c r="F119" s="137">
        <v>-267</v>
      </c>
      <c r="G119" s="174">
        <v>4731768.83</v>
      </c>
      <c r="H119" s="175">
        <v>1580</v>
      </c>
    </row>
    <row r="120" spans="1:8" outlineLevel="2" x14ac:dyDescent="0.25">
      <c r="A120" s="134"/>
      <c r="B120" s="135" t="s">
        <v>169</v>
      </c>
      <c r="C120" s="136">
        <v>9827322.8000000007</v>
      </c>
      <c r="D120" s="137">
        <v>3836</v>
      </c>
      <c r="E120" s="136"/>
      <c r="F120" s="137">
        <v>-554</v>
      </c>
      <c r="G120" s="174">
        <v>9827322.8000000007</v>
      </c>
      <c r="H120" s="175">
        <v>3282</v>
      </c>
    </row>
    <row r="121" spans="1:8" outlineLevel="2" x14ac:dyDescent="0.25">
      <c r="A121" s="134"/>
      <c r="B121" s="135" t="s">
        <v>170</v>
      </c>
      <c r="C121" s="136">
        <v>9645430.2300000004</v>
      </c>
      <c r="D121" s="137">
        <v>3765</v>
      </c>
      <c r="E121" s="136"/>
      <c r="F121" s="137">
        <v>-544</v>
      </c>
      <c r="G121" s="174">
        <v>9645430.2300000004</v>
      </c>
      <c r="H121" s="175">
        <v>3221</v>
      </c>
    </row>
    <row r="122" spans="1:8" outlineLevel="2" x14ac:dyDescent="0.25">
      <c r="A122" s="134"/>
      <c r="B122" s="135" t="s">
        <v>171</v>
      </c>
      <c r="C122" s="136">
        <v>10009215.380000001</v>
      </c>
      <c r="D122" s="137">
        <v>3907</v>
      </c>
      <c r="E122" s="136"/>
      <c r="F122" s="137">
        <v>-565</v>
      </c>
      <c r="G122" s="174">
        <v>10009215.380000001</v>
      </c>
      <c r="H122" s="175">
        <v>3342</v>
      </c>
    </row>
    <row r="123" spans="1:8" outlineLevel="2" x14ac:dyDescent="0.25">
      <c r="A123" s="134"/>
      <c r="B123" s="135" t="s">
        <v>172</v>
      </c>
      <c r="C123" s="136">
        <v>7552384.6799999997</v>
      </c>
      <c r="D123" s="137">
        <v>2948</v>
      </c>
      <c r="E123" s="136"/>
      <c r="F123" s="137">
        <v>-426</v>
      </c>
      <c r="G123" s="174">
        <v>7552384.6799999997</v>
      </c>
      <c r="H123" s="175">
        <v>2522</v>
      </c>
    </row>
    <row r="124" spans="1:8" outlineLevel="2" x14ac:dyDescent="0.25">
      <c r="A124" s="134"/>
      <c r="B124" s="135" t="s">
        <v>173</v>
      </c>
      <c r="C124" s="136">
        <v>7006706.9500000002</v>
      </c>
      <c r="D124" s="137">
        <v>2735</v>
      </c>
      <c r="E124" s="136"/>
      <c r="F124" s="137">
        <v>-395</v>
      </c>
      <c r="G124" s="174">
        <v>7006706.9500000002</v>
      </c>
      <c r="H124" s="175">
        <v>2340</v>
      </c>
    </row>
    <row r="125" spans="1:8" outlineLevel="2" x14ac:dyDescent="0.25">
      <c r="A125" s="134"/>
      <c r="B125" s="135" t="s">
        <v>174</v>
      </c>
      <c r="C125" s="136">
        <v>7006706.9500000002</v>
      </c>
      <c r="D125" s="137">
        <v>2735</v>
      </c>
      <c r="E125" s="136"/>
      <c r="F125" s="137">
        <v>-395</v>
      </c>
      <c r="G125" s="174">
        <v>7006706.9500000002</v>
      </c>
      <c r="H125" s="175">
        <v>2340</v>
      </c>
    </row>
    <row r="126" spans="1:8" outlineLevel="2" x14ac:dyDescent="0.25">
      <c r="A126" s="134"/>
      <c r="B126" s="135" t="s">
        <v>175</v>
      </c>
      <c r="C126" s="136">
        <v>7006706.9500000002</v>
      </c>
      <c r="D126" s="137">
        <v>2735</v>
      </c>
      <c r="E126" s="136"/>
      <c r="F126" s="137">
        <v>-395</v>
      </c>
      <c r="G126" s="174">
        <v>7006706.9500000002</v>
      </c>
      <c r="H126" s="175">
        <v>2340</v>
      </c>
    </row>
    <row r="127" spans="1:8" outlineLevel="2" x14ac:dyDescent="0.25">
      <c r="A127" s="134"/>
      <c r="B127" s="135" t="s">
        <v>176</v>
      </c>
      <c r="C127" s="136">
        <v>7734277.25</v>
      </c>
      <c r="D127" s="137">
        <v>3019</v>
      </c>
      <c r="E127" s="136"/>
      <c r="F127" s="137">
        <v>-436</v>
      </c>
      <c r="G127" s="174">
        <v>7734277.25</v>
      </c>
      <c r="H127" s="175">
        <v>2583</v>
      </c>
    </row>
    <row r="128" spans="1:8" outlineLevel="2" x14ac:dyDescent="0.25">
      <c r="A128" s="134"/>
      <c r="B128" s="135" t="s">
        <v>177</v>
      </c>
      <c r="C128" s="136">
        <v>7734277.25</v>
      </c>
      <c r="D128" s="137">
        <v>3019</v>
      </c>
      <c r="E128" s="136"/>
      <c r="F128" s="137">
        <v>-436</v>
      </c>
      <c r="G128" s="174">
        <v>7734277.25</v>
      </c>
      <c r="H128" s="175">
        <v>2583</v>
      </c>
    </row>
    <row r="129" spans="1:8" outlineLevel="2" x14ac:dyDescent="0.25">
      <c r="A129" s="134"/>
      <c r="B129" s="135" t="s">
        <v>178</v>
      </c>
      <c r="C129" s="136">
        <v>7734277.25</v>
      </c>
      <c r="D129" s="137">
        <v>3019</v>
      </c>
      <c r="E129" s="136"/>
      <c r="F129" s="137">
        <v>-436</v>
      </c>
      <c r="G129" s="174">
        <v>7734277.25</v>
      </c>
      <c r="H129" s="175">
        <v>2583</v>
      </c>
    </row>
    <row r="130" spans="1:8" outlineLevel="2" x14ac:dyDescent="0.25">
      <c r="A130" s="134"/>
      <c r="B130" s="135" t="s">
        <v>179</v>
      </c>
      <c r="C130" s="136">
        <v>5008450.4800000004</v>
      </c>
      <c r="D130" s="137">
        <v>1955</v>
      </c>
      <c r="E130" s="136"/>
      <c r="F130" s="137">
        <v>-284</v>
      </c>
      <c r="G130" s="174">
        <v>5008450.4800000004</v>
      </c>
      <c r="H130" s="175">
        <v>1671</v>
      </c>
    </row>
    <row r="131" spans="1:8" ht="31.5" collapsed="1" x14ac:dyDescent="0.25">
      <c r="A131" s="127" t="s">
        <v>194</v>
      </c>
      <c r="B131" s="127" t="s">
        <v>85</v>
      </c>
      <c r="C131" s="128">
        <v>54349882</v>
      </c>
      <c r="D131" s="129">
        <v>21141</v>
      </c>
      <c r="E131" s="128">
        <v>0</v>
      </c>
      <c r="F131" s="129">
        <v>-3058</v>
      </c>
      <c r="G131" s="170">
        <v>54349882</v>
      </c>
      <c r="H131" s="171">
        <v>18083</v>
      </c>
    </row>
    <row r="132" spans="1:8" outlineLevel="1" x14ac:dyDescent="0.25">
      <c r="A132" s="130"/>
      <c r="B132" s="131" t="s">
        <v>31</v>
      </c>
      <c r="C132" s="132">
        <v>54349882</v>
      </c>
      <c r="D132" s="133">
        <v>21141</v>
      </c>
      <c r="E132" s="132">
        <v>0</v>
      </c>
      <c r="F132" s="133">
        <v>-3058</v>
      </c>
      <c r="G132" s="172">
        <v>54349882</v>
      </c>
      <c r="H132" s="173">
        <v>18083</v>
      </c>
    </row>
    <row r="133" spans="1:8" outlineLevel="2" x14ac:dyDescent="0.25">
      <c r="A133" s="134"/>
      <c r="B133" s="135" t="s">
        <v>168</v>
      </c>
      <c r="C133" s="136">
        <v>2825340.35</v>
      </c>
      <c r="D133" s="137">
        <v>1099</v>
      </c>
      <c r="E133" s="136"/>
      <c r="F133" s="137">
        <v>-159</v>
      </c>
      <c r="G133" s="174">
        <v>2825340.35</v>
      </c>
      <c r="H133" s="175">
        <v>940</v>
      </c>
    </row>
    <row r="134" spans="1:8" outlineLevel="2" x14ac:dyDescent="0.25">
      <c r="A134" s="134"/>
      <c r="B134" s="135" t="s">
        <v>169</v>
      </c>
      <c r="C134" s="136">
        <v>5869201.1100000003</v>
      </c>
      <c r="D134" s="137">
        <v>2283</v>
      </c>
      <c r="E134" s="136"/>
      <c r="F134" s="137">
        <v>-330</v>
      </c>
      <c r="G134" s="174">
        <v>5869201.1100000003</v>
      </c>
      <c r="H134" s="175">
        <v>1953</v>
      </c>
    </row>
    <row r="135" spans="1:8" outlineLevel="2" x14ac:dyDescent="0.25">
      <c r="A135" s="134"/>
      <c r="B135" s="135" t="s">
        <v>170</v>
      </c>
      <c r="C135" s="136">
        <v>5761226.3200000003</v>
      </c>
      <c r="D135" s="137">
        <v>2241</v>
      </c>
      <c r="E135" s="136"/>
      <c r="F135" s="137">
        <v>-324</v>
      </c>
      <c r="G135" s="174">
        <v>5761226.3200000003</v>
      </c>
      <c r="H135" s="175">
        <v>1917</v>
      </c>
    </row>
    <row r="136" spans="1:8" outlineLevel="2" x14ac:dyDescent="0.25">
      <c r="A136" s="134"/>
      <c r="B136" s="135" t="s">
        <v>171</v>
      </c>
      <c r="C136" s="136">
        <v>5979746.7300000004</v>
      </c>
      <c r="D136" s="137">
        <v>2326</v>
      </c>
      <c r="E136" s="136"/>
      <c r="F136" s="137">
        <v>-336</v>
      </c>
      <c r="G136" s="174">
        <v>5979746.7300000004</v>
      </c>
      <c r="H136" s="175">
        <v>1990</v>
      </c>
    </row>
    <row r="137" spans="1:8" outlineLevel="2" x14ac:dyDescent="0.25">
      <c r="A137" s="134"/>
      <c r="B137" s="135" t="s">
        <v>172</v>
      </c>
      <c r="C137" s="136">
        <v>4511803.74</v>
      </c>
      <c r="D137" s="137">
        <v>1755</v>
      </c>
      <c r="E137" s="136"/>
      <c r="F137" s="137">
        <v>-254</v>
      </c>
      <c r="G137" s="174">
        <v>4511803.74</v>
      </c>
      <c r="H137" s="175">
        <v>1501</v>
      </c>
    </row>
    <row r="138" spans="1:8" outlineLevel="2" x14ac:dyDescent="0.25">
      <c r="A138" s="134"/>
      <c r="B138" s="135" t="s">
        <v>173</v>
      </c>
      <c r="C138" s="136">
        <v>4185308.54</v>
      </c>
      <c r="D138" s="137">
        <v>1628</v>
      </c>
      <c r="E138" s="136"/>
      <c r="F138" s="137">
        <v>-235</v>
      </c>
      <c r="G138" s="174">
        <v>4185308.54</v>
      </c>
      <c r="H138" s="175">
        <v>1393</v>
      </c>
    </row>
    <row r="139" spans="1:8" outlineLevel="2" x14ac:dyDescent="0.25">
      <c r="A139" s="134"/>
      <c r="B139" s="135" t="s">
        <v>174</v>
      </c>
      <c r="C139" s="136">
        <v>4185308.54</v>
      </c>
      <c r="D139" s="137">
        <v>1628</v>
      </c>
      <c r="E139" s="136"/>
      <c r="F139" s="137">
        <v>-235</v>
      </c>
      <c r="G139" s="174">
        <v>4185308.54</v>
      </c>
      <c r="H139" s="175">
        <v>1393</v>
      </c>
    </row>
    <row r="140" spans="1:8" outlineLevel="2" x14ac:dyDescent="0.25">
      <c r="A140" s="134"/>
      <c r="B140" s="135" t="s">
        <v>175</v>
      </c>
      <c r="C140" s="136">
        <v>4185308.54</v>
      </c>
      <c r="D140" s="137">
        <v>1628</v>
      </c>
      <c r="E140" s="136"/>
      <c r="F140" s="137">
        <v>-235</v>
      </c>
      <c r="G140" s="174">
        <v>4185308.54</v>
      </c>
      <c r="H140" s="175">
        <v>1393</v>
      </c>
    </row>
    <row r="141" spans="1:8" outlineLevel="2" x14ac:dyDescent="0.25">
      <c r="A141" s="134"/>
      <c r="B141" s="135" t="s">
        <v>176</v>
      </c>
      <c r="C141" s="136">
        <v>4619778.53</v>
      </c>
      <c r="D141" s="137">
        <v>1797</v>
      </c>
      <c r="E141" s="136"/>
      <c r="F141" s="137">
        <v>-260</v>
      </c>
      <c r="G141" s="174">
        <v>4619778.53</v>
      </c>
      <c r="H141" s="175">
        <v>1537</v>
      </c>
    </row>
    <row r="142" spans="1:8" outlineLevel="2" x14ac:dyDescent="0.25">
      <c r="A142" s="134"/>
      <c r="B142" s="135" t="s">
        <v>177</v>
      </c>
      <c r="C142" s="136">
        <v>4619778.53</v>
      </c>
      <c r="D142" s="137">
        <v>1797</v>
      </c>
      <c r="E142" s="136"/>
      <c r="F142" s="137">
        <v>-260</v>
      </c>
      <c r="G142" s="174">
        <v>4619778.53</v>
      </c>
      <c r="H142" s="175">
        <v>1537</v>
      </c>
    </row>
    <row r="143" spans="1:8" outlineLevel="2" x14ac:dyDescent="0.25">
      <c r="A143" s="134"/>
      <c r="B143" s="135" t="s">
        <v>178</v>
      </c>
      <c r="C143" s="136">
        <v>4619778.53</v>
      </c>
      <c r="D143" s="137">
        <v>1797</v>
      </c>
      <c r="E143" s="136"/>
      <c r="F143" s="137">
        <v>-260</v>
      </c>
      <c r="G143" s="174">
        <v>4619778.53</v>
      </c>
      <c r="H143" s="175">
        <v>1537</v>
      </c>
    </row>
    <row r="144" spans="1:8" outlineLevel="2" x14ac:dyDescent="0.25">
      <c r="A144" s="134"/>
      <c r="B144" s="135" t="s">
        <v>179</v>
      </c>
      <c r="C144" s="136">
        <v>2987302.54</v>
      </c>
      <c r="D144" s="137">
        <v>1162</v>
      </c>
      <c r="E144" s="136"/>
      <c r="F144" s="137">
        <v>-170</v>
      </c>
      <c r="G144" s="174">
        <v>2987302.54</v>
      </c>
      <c r="H144" s="175">
        <v>992</v>
      </c>
    </row>
    <row r="145" spans="1:8" ht="47.25" collapsed="1" x14ac:dyDescent="0.25">
      <c r="A145" s="127" t="s">
        <v>195</v>
      </c>
      <c r="B145" s="127" t="s">
        <v>86</v>
      </c>
      <c r="C145" s="128">
        <v>40479077</v>
      </c>
      <c r="D145" s="129">
        <v>15646</v>
      </c>
      <c r="E145" s="128">
        <v>0</v>
      </c>
      <c r="F145" s="129">
        <v>-2265</v>
      </c>
      <c r="G145" s="170">
        <v>40479077</v>
      </c>
      <c r="H145" s="171">
        <v>13381</v>
      </c>
    </row>
    <row r="146" spans="1:8" outlineLevel="1" x14ac:dyDescent="0.25">
      <c r="A146" s="130"/>
      <c r="B146" s="131" t="s">
        <v>31</v>
      </c>
      <c r="C146" s="132">
        <v>40479077</v>
      </c>
      <c r="D146" s="133">
        <v>15646</v>
      </c>
      <c r="E146" s="132">
        <v>0</v>
      </c>
      <c r="F146" s="133">
        <v>-2265</v>
      </c>
      <c r="G146" s="172">
        <v>40479077</v>
      </c>
      <c r="H146" s="173">
        <v>13381</v>
      </c>
    </row>
    <row r="147" spans="1:8" outlineLevel="2" x14ac:dyDescent="0.25">
      <c r="A147" s="134"/>
      <c r="B147" s="135" t="s">
        <v>168</v>
      </c>
      <c r="C147" s="136">
        <v>2105967.5699999998</v>
      </c>
      <c r="D147" s="138">
        <v>814</v>
      </c>
      <c r="E147" s="136"/>
      <c r="F147" s="137">
        <v>-118</v>
      </c>
      <c r="G147" s="174">
        <v>2105967.5699999998</v>
      </c>
      <c r="H147" s="175">
        <v>696</v>
      </c>
    </row>
    <row r="148" spans="1:8" outlineLevel="2" x14ac:dyDescent="0.25">
      <c r="A148" s="134"/>
      <c r="B148" s="135" t="s">
        <v>169</v>
      </c>
      <c r="C148" s="136">
        <v>4372340.54</v>
      </c>
      <c r="D148" s="137">
        <v>1690</v>
      </c>
      <c r="E148" s="136"/>
      <c r="F148" s="137">
        <v>-245</v>
      </c>
      <c r="G148" s="174">
        <v>4372340.54</v>
      </c>
      <c r="H148" s="175">
        <v>1445</v>
      </c>
    </row>
    <row r="149" spans="1:8" outlineLevel="2" x14ac:dyDescent="0.25">
      <c r="A149" s="134"/>
      <c r="B149" s="135" t="s">
        <v>170</v>
      </c>
      <c r="C149" s="136">
        <v>4289550.66</v>
      </c>
      <c r="D149" s="137">
        <v>1658</v>
      </c>
      <c r="E149" s="136"/>
      <c r="F149" s="137">
        <v>-240</v>
      </c>
      <c r="G149" s="174">
        <v>4289550.66</v>
      </c>
      <c r="H149" s="175">
        <v>1418</v>
      </c>
    </row>
    <row r="150" spans="1:8" outlineLevel="2" x14ac:dyDescent="0.25">
      <c r="A150" s="134"/>
      <c r="B150" s="135" t="s">
        <v>171</v>
      </c>
      <c r="C150" s="136">
        <v>4452543.24</v>
      </c>
      <c r="D150" s="137">
        <v>1721</v>
      </c>
      <c r="E150" s="136"/>
      <c r="F150" s="137">
        <v>-249</v>
      </c>
      <c r="G150" s="174">
        <v>4452543.24</v>
      </c>
      <c r="H150" s="175">
        <v>1472</v>
      </c>
    </row>
    <row r="151" spans="1:8" outlineLevel="2" x14ac:dyDescent="0.25">
      <c r="A151" s="134"/>
      <c r="B151" s="135" t="s">
        <v>172</v>
      </c>
      <c r="C151" s="136">
        <v>3360751.7</v>
      </c>
      <c r="D151" s="137">
        <v>1299</v>
      </c>
      <c r="E151" s="136"/>
      <c r="F151" s="137">
        <v>-188</v>
      </c>
      <c r="G151" s="174">
        <v>3360751.7</v>
      </c>
      <c r="H151" s="175">
        <v>1111</v>
      </c>
    </row>
    <row r="152" spans="1:8" outlineLevel="2" x14ac:dyDescent="0.25">
      <c r="A152" s="134"/>
      <c r="B152" s="135" t="s">
        <v>173</v>
      </c>
      <c r="C152" s="136">
        <v>3117556.42</v>
      </c>
      <c r="D152" s="137">
        <v>1205</v>
      </c>
      <c r="E152" s="136"/>
      <c r="F152" s="137">
        <v>-174</v>
      </c>
      <c r="G152" s="174">
        <v>3117556.42</v>
      </c>
      <c r="H152" s="175">
        <v>1031</v>
      </c>
    </row>
    <row r="153" spans="1:8" outlineLevel="2" x14ac:dyDescent="0.25">
      <c r="A153" s="134"/>
      <c r="B153" s="135" t="s">
        <v>174</v>
      </c>
      <c r="C153" s="136">
        <v>3117556.42</v>
      </c>
      <c r="D153" s="137">
        <v>1205</v>
      </c>
      <c r="E153" s="136"/>
      <c r="F153" s="137">
        <v>-174</v>
      </c>
      <c r="G153" s="174">
        <v>3117556.42</v>
      </c>
      <c r="H153" s="175">
        <v>1031</v>
      </c>
    </row>
    <row r="154" spans="1:8" outlineLevel="2" x14ac:dyDescent="0.25">
      <c r="A154" s="134"/>
      <c r="B154" s="135" t="s">
        <v>175</v>
      </c>
      <c r="C154" s="136">
        <v>3117556.42</v>
      </c>
      <c r="D154" s="137">
        <v>1205</v>
      </c>
      <c r="E154" s="136"/>
      <c r="F154" s="137">
        <v>-174</v>
      </c>
      <c r="G154" s="174">
        <v>3117556.42</v>
      </c>
      <c r="H154" s="175">
        <v>1031</v>
      </c>
    </row>
    <row r="155" spans="1:8" outlineLevel="2" x14ac:dyDescent="0.25">
      <c r="A155" s="134"/>
      <c r="B155" s="135" t="s">
        <v>176</v>
      </c>
      <c r="C155" s="136">
        <v>3440954.39</v>
      </c>
      <c r="D155" s="137">
        <v>1330</v>
      </c>
      <c r="E155" s="136"/>
      <c r="F155" s="137">
        <v>-193</v>
      </c>
      <c r="G155" s="174">
        <v>3440954.39</v>
      </c>
      <c r="H155" s="175">
        <v>1137</v>
      </c>
    </row>
    <row r="156" spans="1:8" outlineLevel="2" x14ac:dyDescent="0.25">
      <c r="A156" s="134"/>
      <c r="B156" s="135" t="s">
        <v>177</v>
      </c>
      <c r="C156" s="136">
        <v>3440954.39</v>
      </c>
      <c r="D156" s="137">
        <v>1330</v>
      </c>
      <c r="E156" s="136"/>
      <c r="F156" s="137">
        <v>-193</v>
      </c>
      <c r="G156" s="174">
        <v>3440954.39</v>
      </c>
      <c r="H156" s="175">
        <v>1137</v>
      </c>
    </row>
    <row r="157" spans="1:8" outlineLevel="2" x14ac:dyDescent="0.25">
      <c r="A157" s="134"/>
      <c r="B157" s="135" t="s">
        <v>178</v>
      </c>
      <c r="C157" s="136">
        <v>3440954.39</v>
      </c>
      <c r="D157" s="137">
        <v>1330</v>
      </c>
      <c r="E157" s="136"/>
      <c r="F157" s="137">
        <v>-193</v>
      </c>
      <c r="G157" s="174">
        <v>3440954.39</v>
      </c>
      <c r="H157" s="175">
        <v>1137</v>
      </c>
    </row>
    <row r="158" spans="1:8" outlineLevel="2" x14ac:dyDescent="0.25">
      <c r="A158" s="134"/>
      <c r="B158" s="135" t="s">
        <v>179</v>
      </c>
      <c r="C158" s="136">
        <v>2222390.86</v>
      </c>
      <c r="D158" s="138">
        <v>859</v>
      </c>
      <c r="E158" s="136"/>
      <c r="F158" s="137">
        <v>-124</v>
      </c>
      <c r="G158" s="174">
        <v>2222390.86</v>
      </c>
      <c r="H158" s="175">
        <v>735</v>
      </c>
    </row>
    <row r="159" spans="1:8" ht="31.5" collapsed="1" x14ac:dyDescent="0.25">
      <c r="A159" s="127" t="s">
        <v>196</v>
      </c>
      <c r="B159" s="127" t="s">
        <v>87</v>
      </c>
      <c r="C159" s="128">
        <v>16147382</v>
      </c>
      <c r="D159" s="129">
        <v>6271</v>
      </c>
      <c r="E159" s="128">
        <v>0</v>
      </c>
      <c r="F159" s="129">
        <v>-904</v>
      </c>
      <c r="G159" s="170">
        <v>16147382</v>
      </c>
      <c r="H159" s="171">
        <v>5367</v>
      </c>
    </row>
    <row r="160" spans="1:8" outlineLevel="1" x14ac:dyDescent="0.25">
      <c r="A160" s="130"/>
      <c r="B160" s="131" t="s">
        <v>31</v>
      </c>
      <c r="C160" s="132">
        <v>16147382</v>
      </c>
      <c r="D160" s="133">
        <v>6271</v>
      </c>
      <c r="E160" s="132">
        <v>0</v>
      </c>
      <c r="F160" s="133">
        <v>-904</v>
      </c>
      <c r="G160" s="172">
        <v>16147382</v>
      </c>
      <c r="H160" s="173">
        <v>5367</v>
      </c>
    </row>
    <row r="161" spans="1:8" outlineLevel="2" x14ac:dyDescent="0.25">
      <c r="A161" s="134"/>
      <c r="B161" s="135" t="s">
        <v>168</v>
      </c>
      <c r="C161" s="136">
        <v>839426.97</v>
      </c>
      <c r="D161" s="138">
        <v>326</v>
      </c>
      <c r="E161" s="136"/>
      <c r="F161" s="137">
        <v>-47</v>
      </c>
      <c r="G161" s="174">
        <v>839426.97</v>
      </c>
      <c r="H161" s="175">
        <v>279</v>
      </c>
    </row>
    <row r="162" spans="1:8" outlineLevel="2" x14ac:dyDescent="0.25">
      <c r="A162" s="134"/>
      <c r="B162" s="135" t="s">
        <v>169</v>
      </c>
      <c r="C162" s="136">
        <v>1743227.17</v>
      </c>
      <c r="D162" s="138">
        <v>677</v>
      </c>
      <c r="E162" s="136"/>
      <c r="F162" s="137">
        <v>-98</v>
      </c>
      <c r="G162" s="174">
        <v>1743227.17</v>
      </c>
      <c r="H162" s="175">
        <v>579</v>
      </c>
    </row>
    <row r="163" spans="1:8" outlineLevel="2" x14ac:dyDescent="0.25">
      <c r="A163" s="134"/>
      <c r="B163" s="135" t="s">
        <v>170</v>
      </c>
      <c r="C163" s="136">
        <v>1712328.02</v>
      </c>
      <c r="D163" s="138">
        <v>665</v>
      </c>
      <c r="E163" s="136"/>
      <c r="F163" s="137">
        <v>-96</v>
      </c>
      <c r="G163" s="174">
        <v>1712328.02</v>
      </c>
      <c r="H163" s="175">
        <v>569</v>
      </c>
    </row>
    <row r="164" spans="1:8" outlineLevel="2" x14ac:dyDescent="0.25">
      <c r="A164" s="134"/>
      <c r="B164" s="135" t="s">
        <v>171</v>
      </c>
      <c r="C164" s="136">
        <v>1776701.26</v>
      </c>
      <c r="D164" s="138">
        <v>690</v>
      </c>
      <c r="E164" s="136"/>
      <c r="F164" s="137">
        <v>-100</v>
      </c>
      <c r="G164" s="174">
        <v>1776701.26</v>
      </c>
      <c r="H164" s="175">
        <v>590</v>
      </c>
    </row>
    <row r="165" spans="1:8" outlineLevel="2" x14ac:dyDescent="0.25">
      <c r="A165" s="134"/>
      <c r="B165" s="135" t="s">
        <v>172</v>
      </c>
      <c r="C165" s="136">
        <v>1338963.27</v>
      </c>
      <c r="D165" s="138">
        <v>520</v>
      </c>
      <c r="E165" s="136"/>
      <c r="F165" s="137">
        <v>-75</v>
      </c>
      <c r="G165" s="174">
        <v>1338963.27</v>
      </c>
      <c r="H165" s="175">
        <v>445</v>
      </c>
    </row>
    <row r="166" spans="1:8" outlineLevel="2" x14ac:dyDescent="0.25">
      <c r="A166" s="134"/>
      <c r="B166" s="135" t="s">
        <v>173</v>
      </c>
      <c r="C166" s="136">
        <v>1243690.8799999999</v>
      </c>
      <c r="D166" s="138">
        <v>483</v>
      </c>
      <c r="E166" s="136"/>
      <c r="F166" s="137">
        <v>-70</v>
      </c>
      <c r="G166" s="174">
        <v>1243690.8799999999</v>
      </c>
      <c r="H166" s="175">
        <v>413</v>
      </c>
    </row>
    <row r="167" spans="1:8" outlineLevel="2" x14ac:dyDescent="0.25">
      <c r="A167" s="134"/>
      <c r="B167" s="135" t="s">
        <v>174</v>
      </c>
      <c r="C167" s="136">
        <v>1243690.8799999999</v>
      </c>
      <c r="D167" s="138">
        <v>483</v>
      </c>
      <c r="E167" s="136"/>
      <c r="F167" s="137">
        <v>-70</v>
      </c>
      <c r="G167" s="174">
        <v>1243690.8799999999</v>
      </c>
      <c r="H167" s="175">
        <v>413</v>
      </c>
    </row>
    <row r="168" spans="1:8" outlineLevel="2" x14ac:dyDescent="0.25">
      <c r="A168" s="134"/>
      <c r="B168" s="135" t="s">
        <v>175</v>
      </c>
      <c r="C168" s="136">
        <v>1243690.8799999999</v>
      </c>
      <c r="D168" s="138">
        <v>483</v>
      </c>
      <c r="E168" s="136"/>
      <c r="F168" s="137">
        <v>-70</v>
      </c>
      <c r="G168" s="174">
        <v>1243690.8799999999</v>
      </c>
      <c r="H168" s="175">
        <v>413</v>
      </c>
    </row>
    <row r="169" spans="1:8" outlineLevel="2" x14ac:dyDescent="0.25">
      <c r="A169" s="134"/>
      <c r="B169" s="135" t="s">
        <v>176</v>
      </c>
      <c r="C169" s="136">
        <v>1372437.35</v>
      </c>
      <c r="D169" s="138">
        <v>533</v>
      </c>
      <c r="E169" s="136"/>
      <c r="F169" s="137">
        <v>-77</v>
      </c>
      <c r="G169" s="174">
        <v>1372437.35</v>
      </c>
      <c r="H169" s="175">
        <v>456</v>
      </c>
    </row>
    <row r="170" spans="1:8" outlineLevel="2" x14ac:dyDescent="0.25">
      <c r="A170" s="134"/>
      <c r="B170" s="135" t="s">
        <v>177</v>
      </c>
      <c r="C170" s="136">
        <v>1372437.35</v>
      </c>
      <c r="D170" s="138">
        <v>533</v>
      </c>
      <c r="E170" s="136"/>
      <c r="F170" s="137">
        <v>-77</v>
      </c>
      <c r="G170" s="174">
        <v>1372437.35</v>
      </c>
      <c r="H170" s="175">
        <v>456</v>
      </c>
    </row>
    <row r="171" spans="1:8" outlineLevel="2" x14ac:dyDescent="0.25">
      <c r="A171" s="134"/>
      <c r="B171" s="135" t="s">
        <v>178</v>
      </c>
      <c r="C171" s="136">
        <v>1372437.35</v>
      </c>
      <c r="D171" s="138">
        <v>533</v>
      </c>
      <c r="E171" s="136"/>
      <c r="F171" s="137">
        <v>-77</v>
      </c>
      <c r="G171" s="174">
        <v>1372437.35</v>
      </c>
      <c r="H171" s="175">
        <v>456</v>
      </c>
    </row>
    <row r="172" spans="1:8" outlineLevel="2" x14ac:dyDescent="0.25">
      <c r="A172" s="134"/>
      <c r="B172" s="135" t="s">
        <v>179</v>
      </c>
      <c r="C172" s="136">
        <v>888350.62</v>
      </c>
      <c r="D172" s="138">
        <v>345</v>
      </c>
      <c r="E172" s="136"/>
      <c r="F172" s="137">
        <v>-47</v>
      </c>
      <c r="G172" s="174">
        <v>888350.62</v>
      </c>
      <c r="H172" s="175">
        <v>298</v>
      </c>
    </row>
    <row r="173" spans="1:8" ht="47.25" collapsed="1" x14ac:dyDescent="0.25">
      <c r="A173" s="127" t="s">
        <v>197</v>
      </c>
      <c r="B173" s="127" t="s">
        <v>88</v>
      </c>
      <c r="C173" s="128">
        <v>11926255</v>
      </c>
      <c r="D173" s="129">
        <v>4646</v>
      </c>
      <c r="E173" s="128">
        <v>0</v>
      </c>
      <c r="F173" s="129">
        <v>-677</v>
      </c>
      <c r="G173" s="170">
        <v>11926255</v>
      </c>
      <c r="H173" s="171">
        <v>3969</v>
      </c>
    </row>
    <row r="174" spans="1:8" outlineLevel="1" x14ac:dyDescent="0.25">
      <c r="A174" s="130"/>
      <c r="B174" s="131" t="s">
        <v>31</v>
      </c>
      <c r="C174" s="132">
        <v>11926255</v>
      </c>
      <c r="D174" s="133">
        <v>4646</v>
      </c>
      <c r="E174" s="132">
        <v>0</v>
      </c>
      <c r="F174" s="133">
        <v>-677</v>
      </c>
      <c r="G174" s="172">
        <v>11926255</v>
      </c>
      <c r="H174" s="173">
        <v>3969</v>
      </c>
    </row>
    <row r="175" spans="1:8" outlineLevel="2" x14ac:dyDescent="0.25">
      <c r="A175" s="134"/>
      <c r="B175" s="135" t="s">
        <v>168</v>
      </c>
      <c r="C175" s="136">
        <v>621212.59</v>
      </c>
      <c r="D175" s="138">
        <v>242</v>
      </c>
      <c r="E175" s="136"/>
      <c r="F175" s="137">
        <v>-35</v>
      </c>
      <c r="G175" s="174">
        <v>621212.59</v>
      </c>
      <c r="H175" s="175">
        <v>207</v>
      </c>
    </row>
    <row r="176" spans="1:8" outlineLevel="2" x14ac:dyDescent="0.25">
      <c r="A176" s="134"/>
      <c r="B176" s="135" t="s">
        <v>169</v>
      </c>
      <c r="C176" s="136">
        <v>1288631.08</v>
      </c>
      <c r="D176" s="138">
        <v>502</v>
      </c>
      <c r="E176" s="136"/>
      <c r="F176" s="137">
        <v>-73</v>
      </c>
      <c r="G176" s="174">
        <v>1288631.08</v>
      </c>
      <c r="H176" s="175">
        <v>429</v>
      </c>
    </row>
    <row r="177" spans="1:8" outlineLevel="2" x14ac:dyDescent="0.25">
      <c r="A177" s="134"/>
      <c r="B177" s="135" t="s">
        <v>170</v>
      </c>
      <c r="C177" s="136">
        <v>1262961.1399999999</v>
      </c>
      <c r="D177" s="138">
        <v>492</v>
      </c>
      <c r="E177" s="136"/>
      <c r="F177" s="137">
        <v>-72</v>
      </c>
      <c r="G177" s="174">
        <v>1262961.1399999999</v>
      </c>
      <c r="H177" s="175">
        <v>420</v>
      </c>
    </row>
    <row r="178" spans="1:8" outlineLevel="2" x14ac:dyDescent="0.25">
      <c r="A178" s="134"/>
      <c r="B178" s="135" t="s">
        <v>171</v>
      </c>
      <c r="C178" s="136">
        <v>1311734.03</v>
      </c>
      <c r="D178" s="138">
        <v>511</v>
      </c>
      <c r="E178" s="136"/>
      <c r="F178" s="137">
        <v>-74</v>
      </c>
      <c r="G178" s="174">
        <v>1311734.03</v>
      </c>
      <c r="H178" s="175">
        <v>437</v>
      </c>
    </row>
    <row r="179" spans="1:8" outlineLevel="2" x14ac:dyDescent="0.25">
      <c r="A179" s="134"/>
      <c r="B179" s="135" t="s">
        <v>172</v>
      </c>
      <c r="C179" s="136">
        <v>990859.76</v>
      </c>
      <c r="D179" s="138">
        <v>386</v>
      </c>
      <c r="E179" s="136"/>
      <c r="F179" s="137">
        <v>-56</v>
      </c>
      <c r="G179" s="174">
        <v>990859.76</v>
      </c>
      <c r="H179" s="175">
        <v>330</v>
      </c>
    </row>
    <row r="180" spans="1:8" outlineLevel="2" x14ac:dyDescent="0.25">
      <c r="A180" s="134"/>
      <c r="B180" s="135" t="s">
        <v>173</v>
      </c>
      <c r="C180" s="136">
        <v>918983.92</v>
      </c>
      <c r="D180" s="138">
        <v>358</v>
      </c>
      <c r="E180" s="136"/>
      <c r="F180" s="137">
        <v>-52</v>
      </c>
      <c r="G180" s="174">
        <v>918983.92</v>
      </c>
      <c r="H180" s="175">
        <v>306</v>
      </c>
    </row>
    <row r="181" spans="1:8" outlineLevel="2" x14ac:dyDescent="0.25">
      <c r="A181" s="134"/>
      <c r="B181" s="135" t="s">
        <v>174</v>
      </c>
      <c r="C181" s="136">
        <v>918983.92</v>
      </c>
      <c r="D181" s="138">
        <v>358</v>
      </c>
      <c r="E181" s="136"/>
      <c r="F181" s="137">
        <v>-52</v>
      </c>
      <c r="G181" s="174">
        <v>918983.92</v>
      </c>
      <c r="H181" s="175">
        <v>306</v>
      </c>
    </row>
    <row r="182" spans="1:8" outlineLevel="2" x14ac:dyDescent="0.25">
      <c r="A182" s="134"/>
      <c r="B182" s="135" t="s">
        <v>175</v>
      </c>
      <c r="C182" s="136">
        <v>918983.92</v>
      </c>
      <c r="D182" s="138">
        <v>358</v>
      </c>
      <c r="E182" s="136"/>
      <c r="F182" s="137">
        <v>-52</v>
      </c>
      <c r="G182" s="174">
        <v>918983.92</v>
      </c>
      <c r="H182" s="175">
        <v>306</v>
      </c>
    </row>
    <row r="183" spans="1:8" outlineLevel="2" x14ac:dyDescent="0.25">
      <c r="A183" s="134"/>
      <c r="B183" s="135" t="s">
        <v>176</v>
      </c>
      <c r="C183" s="136">
        <v>1013962.7</v>
      </c>
      <c r="D183" s="138">
        <v>395</v>
      </c>
      <c r="E183" s="136"/>
      <c r="F183" s="137">
        <v>-58</v>
      </c>
      <c r="G183" s="174">
        <v>1013962.7</v>
      </c>
      <c r="H183" s="175">
        <v>337</v>
      </c>
    </row>
    <row r="184" spans="1:8" outlineLevel="2" x14ac:dyDescent="0.25">
      <c r="A184" s="134"/>
      <c r="B184" s="135" t="s">
        <v>177</v>
      </c>
      <c r="C184" s="136">
        <v>1013962.7</v>
      </c>
      <c r="D184" s="138">
        <v>395</v>
      </c>
      <c r="E184" s="136"/>
      <c r="F184" s="137">
        <v>-58</v>
      </c>
      <c r="G184" s="174">
        <v>1013962.7</v>
      </c>
      <c r="H184" s="175">
        <v>337</v>
      </c>
    </row>
    <row r="185" spans="1:8" outlineLevel="2" x14ac:dyDescent="0.25">
      <c r="A185" s="134"/>
      <c r="B185" s="135" t="s">
        <v>178</v>
      </c>
      <c r="C185" s="136">
        <v>1013962.7</v>
      </c>
      <c r="D185" s="138">
        <v>395</v>
      </c>
      <c r="E185" s="136"/>
      <c r="F185" s="137">
        <v>-58</v>
      </c>
      <c r="G185" s="174">
        <v>1013962.7</v>
      </c>
      <c r="H185" s="175">
        <v>337</v>
      </c>
    </row>
    <row r="186" spans="1:8" outlineLevel="2" x14ac:dyDescent="0.25">
      <c r="A186" s="134"/>
      <c r="B186" s="135" t="s">
        <v>179</v>
      </c>
      <c r="C186" s="136">
        <v>652016.54</v>
      </c>
      <c r="D186" s="138">
        <v>254</v>
      </c>
      <c r="E186" s="136"/>
      <c r="F186" s="137">
        <v>-37</v>
      </c>
      <c r="G186" s="174">
        <v>652016.54</v>
      </c>
      <c r="H186" s="175">
        <v>217</v>
      </c>
    </row>
    <row r="187" spans="1:8" ht="31.5" collapsed="1" x14ac:dyDescent="0.25">
      <c r="A187" s="127" t="s">
        <v>198</v>
      </c>
      <c r="B187" s="127" t="s">
        <v>89</v>
      </c>
      <c r="C187" s="128">
        <v>16091133</v>
      </c>
      <c r="D187" s="129">
        <v>6289</v>
      </c>
      <c r="E187" s="128">
        <v>0</v>
      </c>
      <c r="F187" s="129">
        <v>-905</v>
      </c>
      <c r="G187" s="170">
        <v>16091133</v>
      </c>
      <c r="H187" s="171">
        <v>5384</v>
      </c>
    </row>
    <row r="188" spans="1:8" outlineLevel="1" x14ac:dyDescent="0.25">
      <c r="A188" s="130"/>
      <c r="B188" s="131" t="s">
        <v>31</v>
      </c>
      <c r="C188" s="132">
        <v>16091133</v>
      </c>
      <c r="D188" s="133">
        <v>6289</v>
      </c>
      <c r="E188" s="132">
        <v>0</v>
      </c>
      <c r="F188" s="133">
        <v>-905</v>
      </c>
      <c r="G188" s="172">
        <v>16091133</v>
      </c>
      <c r="H188" s="173">
        <v>5384</v>
      </c>
    </row>
    <row r="189" spans="1:8" outlineLevel="2" x14ac:dyDescent="0.25">
      <c r="A189" s="134"/>
      <c r="B189" s="135" t="s">
        <v>168</v>
      </c>
      <c r="C189" s="136">
        <v>836667.27</v>
      </c>
      <c r="D189" s="138">
        <v>327</v>
      </c>
      <c r="E189" s="136"/>
      <c r="F189" s="137">
        <v>-47</v>
      </c>
      <c r="G189" s="174">
        <v>836667.27</v>
      </c>
      <c r="H189" s="175">
        <v>280</v>
      </c>
    </row>
    <row r="190" spans="1:8" outlineLevel="2" x14ac:dyDescent="0.25">
      <c r="A190" s="134"/>
      <c r="B190" s="135" t="s">
        <v>169</v>
      </c>
      <c r="C190" s="136">
        <v>1737299.94</v>
      </c>
      <c r="D190" s="138">
        <v>679</v>
      </c>
      <c r="E190" s="136"/>
      <c r="F190" s="137">
        <v>-98</v>
      </c>
      <c r="G190" s="174">
        <v>1737299.94</v>
      </c>
      <c r="H190" s="175">
        <v>581</v>
      </c>
    </row>
    <row r="191" spans="1:8" outlineLevel="2" x14ac:dyDescent="0.25">
      <c r="A191" s="134"/>
      <c r="B191" s="135" t="s">
        <v>170</v>
      </c>
      <c r="C191" s="136">
        <v>1706596.55</v>
      </c>
      <c r="D191" s="138">
        <v>667</v>
      </c>
      <c r="E191" s="136"/>
      <c r="F191" s="137">
        <v>-96</v>
      </c>
      <c r="G191" s="174">
        <v>1706596.55</v>
      </c>
      <c r="H191" s="175">
        <v>571</v>
      </c>
    </row>
    <row r="192" spans="1:8" outlineLevel="2" x14ac:dyDescent="0.25">
      <c r="A192" s="134"/>
      <c r="B192" s="135" t="s">
        <v>171</v>
      </c>
      <c r="C192" s="136">
        <v>1770561.94</v>
      </c>
      <c r="D192" s="138">
        <v>692</v>
      </c>
      <c r="E192" s="136"/>
      <c r="F192" s="137">
        <v>-100</v>
      </c>
      <c r="G192" s="174">
        <v>1770561.94</v>
      </c>
      <c r="H192" s="175">
        <v>592</v>
      </c>
    </row>
    <row r="193" spans="1:8" outlineLevel="2" x14ac:dyDescent="0.25">
      <c r="A193" s="134"/>
      <c r="B193" s="135" t="s">
        <v>172</v>
      </c>
      <c r="C193" s="136">
        <v>1335597.3</v>
      </c>
      <c r="D193" s="138">
        <v>522</v>
      </c>
      <c r="E193" s="136"/>
      <c r="F193" s="137">
        <v>-75</v>
      </c>
      <c r="G193" s="174">
        <v>1335597.3</v>
      </c>
      <c r="H193" s="175">
        <v>447</v>
      </c>
    </row>
    <row r="194" spans="1:8" outlineLevel="2" x14ac:dyDescent="0.25">
      <c r="A194" s="134"/>
      <c r="B194" s="135" t="s">
        <v>173</v>
      </c>
      <c r="C194" s="136">
        <v>1238369.9099999999</v>
      </c>
      <c r="D194" s="138">
        <v>484</v>
      </c>
      <c r="E194" s="136"/>
      <c r="F194" s="137">
        <v>-70</v>
      </c>
      <c r="G194" s="174">
        <v>1238369.9099999999</v>
      </c>
      <c r="H194" s="175">
        <v>414</v>
      </c>
    </row>
    <row r="195" spans="1:8" outlineLevel="2" x14ac:dyDescent="0.25">
      <c r="A195" s="134"/>
      <c r="B195" s="135" t="s">
        <v>174</v>
      </c>
      <c r="C195" s="136">
        <v>1238369.9099999999</v>
      </c>
      <c r="D195" s="138">
        <v>484</v>
      </c>
      <c r="E195" s="136"/>
      <c r="F195" s="137">
        <v>-70</v>
      </c>
      <c r="G195" s="174">
        <v>1238369.9099999999</v>
      </c>
      <c r="H195" s="175">
        <v>414</v>
      </c>
    </row>
    <row r="196" spans="1:8" outlineLevel="2" x14ac:dyDescent="0.25">
      <c r="A196" s="134"/>
      <c r="B196" s="135" t="s">
        <v>175</v>
      </c>
      <c r="C196" s="136">
        <v>1238369.9099999999</v>
      </c>
      <c r="D196" s="138">
        <v>484</v>
      </c>
      <c r="E196" s="136"/>
      <c r="F196" s="137">
        <v>-70</v>
      </c>
      <c r="G196" s="174">
        <v>1238369.9099999999</v>
      </c>
      <c r="H196" s="175">
        <v>414</v>
      </c>
    </row>
    <row r="197" spans="1:8" outlineLevel="2" x14ac:dyDescent="0.25">
      <c r="A197" s="134"/>
      <c r="B197" s="135" t="s">
        <v>176</v>
      </c>
      <c r="C197" s="136">
        <v>1368859.3</v>
      </c>
      <c r="D197" s="138">
        <v>535</v>
      </c>
      <c r="E197" s="136"/>
      <c r="F197" s="137">
        <v>-77</v>
      </c>
      <c r="G197" s="174">
        <v>1368859.3</v>
      </c>
      <c r="H197" s="175">
        <v>458</v>
      </c>
    </row>
    <row r="198" spans="1:8" outlineLevel="2" x14ac:dyDescent="0.25">
      <c r="A198" s="134"/>
      <c r="B198" s="135" t="s">
        <v>177</v>
      </c>
      <c r="C198" s="136">
        <v>1368859.3</v>
      </c>
      <c r="D198" s="138">
        <v>535</v>
      </c>
      <c r="E198" s="136"/>
      <c r="F198" s="137">
        <v>-77</v>
      </c>
      <c r="G198" s="174">
        <v>1368859.3</v>
      </c>
      <c r="H198" s="175">
        <v>458</v>
      </c>
    </row>
    <row r="199" spans="1:8" outlineLevel="2" x14ac:dyDescent="0.25">
      <c r="A199" s="134"/>
      <c r="B199" s="135" t="s">
        <v>178</v>
      </c>
      <c r="C199" s="136">
        <v>1368859.3</v>
      </c>
      <c r="D199" s="138">
        <v>535</v>
      </c>
      <c r="E199" s="136"/>
      <c r="F199" s="137">
        <v>-77</v>
      </c>
      <c r="G199" s="174">
        <v>1368859.3</v>
      </c>
      <c r="H199" s="175">
        <v>458</v>
      </c>
    </row>
    <row r="200" spans="1:8" outlineLevel="2" x14ac:dyDescent="0.25">
      <c r="A200" s="134"/>
      <c r="B200" s="135" t="s">
        <v>179</v>
      </c>
      <c r="C200" s="136">
        <v>882722.37</v>
      </c>
      <c r="D200" s="138">
        <v>345</v>
      </c>
      <c r="E200" s="136"/>
      <c r="F200" s="137">
        <v>-48</v>
      </c>
      <c r="G200" s="174">
        <v>882722.37</v>
      </c>
      <c r="H200" s="175">
        <v>297</v>
      </c>
    </row>
    <row r="201" spans="1:8" ht="31.5" collapsed="1" x14ac:dyDescent="0.25">
      <c r="A201" s="127" t="s">
        <v>199</v>
      </c>
      <c r="B201" s="127" t="s">
        <v>90</v>
      </c>
      <c r="C201" s="128">
        <v>13082515</v>
      </c>
      <c r="D201" s="129">
        <v>5106</v>
      </c>
      <c r="E201" s="128">
        <v>0</v>
      </c>
      <c r="F201" s="129">
        <v>-745</v>
      </c>
      <c r="G201" s="170">
        <v>13082515</v>
      </c>
      <c r="H201" s="171">
        <v>4361</v>
      </c>
    </row>
    <row r="202" spans="1:8" outlineLevel="1" x14ac:dyDescent="0.25">
      <c r="A202" s="130"/>
      <c r="B202" s="131" t="s">
        <v>31</v>
      </c>
      <c r="C202" s="132">
        <v>13082515</v>
      </c>
      <c r="D202" s="133">
        <v>5106</v>
      </c>
      <c r="E202" s="132">
        <v>0</v>
      </c>
      <c r="F202" s="133">
        <v>-745</v>
      </c>
      <c r="G202" s="172">
        <v>13082515</v>
      </c>
      <c r="H202" s="173">
        <v>4361</v>
      </c>
    </row>
    <row r="203" spans="1:8" outlineLevel="2" x14ac:dyDescent="0.25">
      <c r="A203" s="134"/>
      <c r="B203" s="135" t="s">
        <v>168</v>
      </c>
      <c r="C203" s="136">
        <v>681541.13</v>
      </c>
      <c r="D203" s="138">
        <v>266</v>
      </c>
      <c r="E203" s="136"/>
      <c r="F203" s="137">
        <v>-39</v>
      </c>
      <c r="G203" s="174">
        <v>681541.13</v>
      </c>
      <c r="H203" s="175">
        <v>227</v>
      </c>
    </row>
    <row r="204" spans="1:8" outlineLevel="2" x14ac:dyDescent="0.25">
      <c r="A204" s="134"/>
      <c r="B204" s="135" t="s">
        <v>169</v>
      </c>
      <c r="C204" s="136">
        <v>1411763.76</v>
      </c>
      <c r="D204" s="138">
        <v>551</v>
      </c>
      <c r="E204" s="136"/>
      <c r="F204" s="137">
        <v>-80</v>
      </c>
      <c r="G204" s="174">
        <v>1411763.76</v>
      </c>
      <c r="H204" s="175">
        <v>471</v>
      </c>
    </row>
    <row r="205" spans="1:8" outlineLevel="2" x14ac:dyDescent="0.25">
      <c r="A205" s="134"/>
      <c r="B205" s="135" t="s">
        <v>170</v>
      </c>
      <c r="C205" s="136">
        <v>1386141.91</v>
      </c>
      <c r="D205" s="138">
        <v>541</v>
      </c>
      <c r="E205" s="136"/>
      <c r="F205" s="137">
        <v>-79</v>
      </c>
      <c r="G205" s="174">
        <v>1386141.91</v>
      </c>
      <c r="H205" s="175">
        <v>462</v>
      </c>
    </row>
    <row r="206" spans="1:8" outlineLevel="2" x14ac:dyDescent="0.25">
      <c r="A206" s="134"/>
      <c r="B206" s="135" t="s">
        <v>171</v>
      </c>
      <c r="C206" s="136">
        <v>1439947.79</v>
      </c>
      <c r="D206" s="138">
        <v>562</v>
      </c>
      <c r="E206" s="136"/>
      <c r="F206" s="137">
        <v>-82</v>
      </c>
      <c r="G206" s="174">
        <v>1439947.79</v>
      </c>
      <c r="H206" s="175">
        <v>480</v>
      </c>
    </row>
    <row r="207" spans="1:8" outlineLevel="2" x14ac:dyDescent="0.25">
      <c r="A207" s="134"/>
      <c r="B207" s="135" t="s">
        <v>172</v>
      </c>
      <c r="C207" s="136">
        <v>1086366.31</v>
      </c>
      <c r="D207" s="138">
        <v>424</v>
      </c>
      <c r="E207" s="136"/>
      <c r="F207" s="137">
        <v>-62</v>
      </c>
      <c r="G207" s="174">
        <v>1086366.31</v>
      </c>
      <c r="H207" s="175">
        <v>362</v>
      </c>
    </row>
    <row r="208" spans="1:8" outlineLevel="2" x14ac:dyDescent="0.25">
      <c r="A208" s="134"/>
      <c r="B208" s="135" t="s">
        <v>173</v>
      </c>
      <c r="C208" s="136">
        <v>1006938.58</v>
      </c>
      <c r="D208" s="138">
        <v>393</v>
      </c>
      <c r="E208" s="136"/>
      <c r="F208" s="137">
        <v>-57</v>
      </c>
      <c r="G208" s="174">
        <v>1006938.58</v>
      </c>
      <c r="H208" s="175">
        <v>336</v>
      </c>
    </row>
    <row r="209" spans="1:8" outlineLevel="2" x14ac:dyDescent="0.25">
      <c r="A209" s="134"/>
      <c r="B209" s="135" t="s">
        <v>174</v>
      </c>
      <c r="C209" s="136">
        <v>1006938.58</v>
      </c>
      <c r="D209" s="138">
        <v>393</v>
      </c>
      <c r="E209" s="136"/>
      <c r="F209" s="137">
        <v>-57</v>
      </c>
      <c r="G209" s="174">
        <v>1006938.58</v>
      </c>
      <c r="H209" s="175">
        <v>336</v>
      </c>
    </row>
    <row r="210" spans="1:8" outlineLevel="2" x14ac:dyDescent="0.25">
      <c r="A210" s="134"/>
      <c r="B210" s="135" t="s">
        <v>175</v>
      </c>
      <c r="C210" s="136">
        <v>1006938.58</v>
      </c>
      <c r="D210" s="138">
        <v>393</v>
      </c>
      <c r="E210" s="136"/>
      <c r="F210" s="137">
        <v>-57</v>
      </c>
      <c r="G210" s="174">
        <v>1006938.58</v>
      </c>
      <c r="H210" s="175">
        <v>336</v>
      </c>
    </row>
    <row r="211" spans="1:8" outlineLevel="2" x14ac:dyDescent="0.25">
      <c r="A211" s="134"/>
      <c r="B211" s="135" t="s">
        <v>176</v>
      </c>
      <c r="C211" s="136">
        <v>1111988.1499999999</v>
      </c>
      <c r="D211" s="138">
        <v>434</v>
      </c>
      <c r="E211" s="136"/>
      <c r="F211" s="137">
        <v>-63</v>
      </c>
      <c r="G211" s="174">
        <v>1111988.1499999999</v>
      </c>
      <c r="H211" s="175">
        <v>371</v>
      </c>
    </row>
    <row r="212" spans="1:8" outlineLevel="2" x14ac:dyDescent="0.25">
      <c r="A212" s="134"/>
      <c r="B212" s="135" t="s">
        <v>177</v>
      </c>
      <c r="C212" s="136">
        <v>1111988.1499999999</v>
      </c>
      <c r="D212" s="138">
        <v>434</v>
      </c>
      <c r="E212" s="136"/>
      <c r="F212" s="137">
        <v>-63</v>
      </c>
      <c r="G212" s="174">
        <v>1111988.1499999999</v>
      </c>
      <c r="H212" s="175">
        <v>371</v>
      </c>
    </row>
    <row r="213" spans="1:8" outlineLevel="2" x14ac:dyDescent="0.25">
      <c r="A213" s="134"/>
      <c r="B213" s="135" t="s">
        <v>178</v>
      </c>
      <c r="C213" s="136">
        <v>1111988.1499999999</v>
      </c>
      <c r="D213" s="138">
        <v>434</v>
      </c>
      <c r="E213" s="136"/>
      <c r="F213" s="137">
        <v>-63</v>
      </c>
      <c r="G213" s="174">
        <v>1111988.1499999999</v>
      </c>
      <c r="H213" s="175">
        <v>371</v>
      </c>
    </row>
    <row r="214" spans="1:8" outlineLevel="2" x14ac:dyDescent="0.25">
      <c r="A214" s="134"/>
      <c r="B214" s="135" t="s">
        <v>179</v>
      </c>
      <c r="C214" s="136">
        <v>719973.91</v>
      </c>
      <c r="D214" s="138">
        <v>281</v>
      </c>
      <c r="E214" s="136"/>
      <c r="F214" s="137">
        <v>-43</v>
      </c>
      <c r="G214" s="174">
        <v>719973.91</v>
      </c>
      <c r="H214" s="175">
        <v>238</v>
      </c>
    </row>
    <row r="215" spans="1:8" ht="47.25" collapsed="1" x14ac:dyDescent="0.25">
      <c r="A215" s="127" t="s">
        <v>200</v>
      </c>
      <c r="B215" s="127" t="s">
        <v>91</v>
      </c>
      <c r="C215" s="128">
        <v>41031842</v>
      </c>
      <c r="D215" s="129">
        <v>15973</v>
      </c>
      <c r="E215" s="128">
        <v>0</v>
      </c>
      <c r="F215" s="129">
        <v>-2307</v>
      </c>
      <c r="G215" s="170">
        <v>41031842</v>
      </c>
      <c r="H215" s="171">
        <v>13666</v>
      </c>
    </row>
    <row r="216" spans="1:8" outlineLevel="1" x14ac:dyDescent="0.25">
      <c r="A216" s="130"/>
      <c r="B216" s="131" t="s">
        <v>31</v>
      </c>
      <c r="C216" s="132">
        <v>41031842</v>
      </c>
      <c r="D216" s="133">
        <v>15973</v>
      </c>
      <c r="E216" s="132">
        <v>0</v>
      </c>
      <c r="F216" s="133">
        <v>-2307</v>
      </c>
      <c r="G216" s="172">
        <v>41031842</v>
      </c>
      <c r="H216" s="173">
        <v>13666</v>
      </c>
    </row>
    <row r="217" spans="1:8" outlineLevel="2" x14ac:dyDescent="0.25">
      <c r="A217" s="134"/>
      <c r="B217" s="135" t="s">
        <v>168</v>
      </c>
      <c r="C217" s="136">
        <v>2134693.59</v>
      </c>
      <c r="D217" s="138">
        <v>831</v>
      </c>
      <c r="E217" s="136"/>
      <c r="F217" s="137">
        <v>-120</v>
      </c>
      <c r="G217" s="174">
        <v>2134693.59</v>
      </c>
      <c r="H217" s="175">
        <v>711</v>
      </c>
    </row>
    <row r="218" spans="1:8" outlineLevel="2" x14ac:dyDescent="0.25">
      <c r="A218" s="134"/>
      <c r="B218" s="135" t="s">
        <v>169</v>
      </c>
      <c r="C218" s="136">
        <v>4431223.1500000004</v>
      </c>
      <c r="D218" s="137">
        <v>1725</v>
      </c>
      <c r="E218" s="136"/>
      <c r="F218" s="137">
        <v>-249</v>
      </c>
      <c r="G218" s="174">
        <v>4431223.1500000004</v>
      </c>
      <c r="H218" s="175">
        <v>1476</v>
      </c>
    </row>
    <row r="219" spans="1:8" outlineLevel="2" x14ac:dyDescent="0.25">
      <c r="A219" s="134"/>
      <c r="B219" s="135" t="s">
        <v>170</v>
      </c>
      <c r="C219" s="136">
        <v>4349020.75</v>
      </c>
      <c r="D219" s="137">
        <v>1693</v>
      </c>
      <c r="E219" s="136"/>
      <c r="F219" s="137">
        <v>-245</v>
      </c>
      <c r="G219" s="174">
        <v>4349020.75</v>
      </c>
      <c r="H219" s="175">
        <v>1448</v>
      </c>
    </row>
    <row r="220" spans="1:8" outlineLevel="2" x14ac:dyDescent="0.25">
      <c r="A220" s="134"/>
      <c r="B220" s="135" t="s">
        <v>171</v>
      </c>
      <c r="C220" s="136">
        <v>4513425.5599999996</v>
      </c>
      <c r="D220" s="137">
        <v>1757</v>
      </c>
      <c r="E220" s="136"/>
      <c r="F220" s="137">
        <v>-254</v>
      </c>
      <c r="G220" s="174">
        <v>4513425.5599999996</v>
      </c>
      <c r="H220" s="175">
        <v>1503</v>
      </c>
    </row>
    <row r="221" spans="1:8" outlineLevel="2" x14ac:dyDescent="0.25">
      <c r="A221" s="134"/>
      <c r="B221" s="135" t="s">
        <v>172</v>
      </c>
      <c r="C221" s="136">
        <v>3406261.97</v>
      </c>
      <c r="D221" s="137">
        <v>1326</v>
      </c>
      <c r="E221" s="136"/>
      <c r="F221" s="137">
        <v>-191</v>
      </c>
      <c r="G221" s="174">
        <v>3406261.97</v>
      </c>
      <c r="H221" s="175">
        <v>1135</v>
      </c>
    </row>
    <row r="222" spans="1:8" outlineLevel="2" x14ac:dyDescent="0.25">
      <c r="A222" s="134"/>
      <c r="B222" s="135" t="s">
        <v>173</v>
      </c>
      <c r="C222" s="136">
        <v>3159654.77</v>
      </c>
      <c r="D222" s="137">
        <v>1230</v>
      </c>
      <c r="E222" s="136"/>
      <c r="F222" s="137">
        <v>-178</v>
      </c>
      <c r="G222" s="174">
        <v>3159654.77</v>
      </c>
      <c r="H222" s="175">
        <v>1052</v>
      </c>
    </row>
    <row r="223" spans="1:8" outlineLevel="2" x14ac:dyDescent="0.25">
      <c r="A223" s="134"/>
      <c r="B223" s="135" t="s">
        <v>174</v>
      </c>
      <c r="C223" s="136">
        <v>3159654.77</v>
      </c>
      <c r="D223" s="137">
        <v>1230</v>
      </c>
      <c r="E223" s="136"/>
      <c r="F223" s="137">
        <v>-178</v>
      </c>
      <c r="G223" s="174">
        <v>3159654.77</v>
      </c>
      <c r="H223" s="175">
        <v>1052</v>
      </c>
    </row>
    <row r="224" spans="1:8" outlineLevel="2" x14ac:dyDescent="0.25">
      <c r="A224" s="134"/>
      <c r="B224" s="135" t="s">
        <v>175</v>
      </c>
      <c r="C224" s="136">
        <v>3159654.77</v>
      </c>
      <c r="D224" s="137">
        <v>1230</v>
      </c>
      <c r="E224" s="136"/>
      <c r="F224" s="137">
        <v>-178</v>
      </c>
      <c r="G224" s="174">
        <v>3159654.77</v>
      </c>
      <c r="H224" s="175">
        <v>1052</v>
      </c>
    </row>
    <row r="225" spans="1:8" outlineLevel="2" x14ac:dyDescent="0.25">
      <c r="A225" s="134"/>
      <c r="B225" s="135" t="s">
        <v>176</v>
      </c>
      <c r="C225" s="136">
        <v>3488464.37</v>
      </c>
      <c r="D225" s="137">
        <v>1358</v>
      </c>
      <c r="E225" s="136"/>
      <c r="F225" s="137">
        <v>-196</v>
      </c>
      <c r="G225" s="174">
        <v>3488464.37</v>
      </c>
      <c r="H225" s="175">
        <v>1162</v>
      </c>
    </row>
    <row r="226" spans="1:8" outlineLevel="2" x14ac:dyDescent="0.25">
      <c r="A226" s="134"/>
      <c r="B226" s="135" t="s">
        <v>177</v>
      </c>
      <c r="C226" s="136">
        <v>3488464.37</v>
      </c>
      <c r="D226" s="137">
        <v>1358</v>
      </c>
      <c r="E226" s="136"/>
      <c r="F226" s="137">
        <v>-196</v>
      </c>
      <c r="G226" s="174">
        <v>3488464.37</v>
      </c>
      <c r="H226" s="175">
        <v>1162</v>
      </c>
    </row>
    <row r="227" spans="1:8" outlineLevel="2" x14ac:dyDescent="0.25">
      <c r="A227" s="134"/>
      <c r="B227" s="135" t="s">
        <v>178</v>
      </c>
      <c r="C227" s="136">
        <v>3488464.37</v>
      </c>
      <c r="D227" s="137">
        <v>1358</v>
      </c>
      <c r="E227" s="136"/>
      <c r="F227" s="137">
        <v>-196</v>
      </c>
      <c r="G227" s="174">
        <v>3488464.37</v>
      </c>
      <c r="H227" s="175">
        <v>1162</v>
      </c>
    </row>
    <row r="228" spans="1:8" outlineLevel="2" x14ac:dyDescent="0.25">
      <c r="A228" s="134"/>
      <c r="B228" s="135" t="s">
        <v>179</v>
      </c>
      <c r="C228" s="136">
        <v>2252859.56</v>
      </c>
      <c r="D228" s="138">
        <v>877</v>
      </c>
      <c r="E228" s="136"/>
      <c r="F228" s="137">
        <v>-126</v>
      </c>
      <c r="G228" s="174">
        <v>2252859.56</v>
      </c>
      <c r="H228" s="175">
        <v>751</v>
      </c>
    </row>
    <row r="229" spans="1:8" ht="31.5" collapsed="1" x14ac:dyDescent="0.25">
      <c r="A229" s="127" t="s">
        <v>201</v>
      </c>
      <c r="B229" s="127" t="s">
        <v>92</v>
      </c>
      <c r="C229" s="128">
        <v>37694041</v>
      </c>
      <c r="D229" s="129">
        <v>14655</v>
      </c>
      <c r="E229" s="128">
        <v>0</v>
      </c>
      <c r="F229" s="129">
        <v>-2124</v>
      </c>
      <c r="G229" s="170">
        <v>37694041</v>
      </c>
      <c r="H229" s="171">
        <v>12531</v>
      </c>
    </row>
    <row r="230" spans="1:8" outlineLevel="1" x14ac:dyDescent="0.25">
      <c r="A230" s="130"/>
      <c r="B230" s="131" t="s">
        <v>31</v>
      </c>
      <c r="C230" s="132">
        <v>37694041</v>
      </c>
      <c r="D230" s="133">
        <v>14655</v>
      </c>
      <c r="E230" s="132">
        <v>0</v>
      </c>
      <c r="F230" s="133">
        <v>-2124</v>
      </c>
      <c r="G230" s="172">
        <v>37694041</v>
      </c>
      <c r="H230" s="173">
        <v>12531</v>
      </c>
    </row>
    <row r="231" spans="1:8" outlineLevel="2" x14ac:dyDescent="0.25">
      <c r="A231" s="134"/>
      <c r="B231" s="135" t="s">
        <v>168</v>
      </c>
      <c r="C231" s="136">
        <v>1959935.81</v>
      </c>
      <c r="D231" s="138">
        <v>762</v>
      </c>
      <c r="E231" s="136"/>
      <c r="F231" s="137">
        <v>-110</v>
      </c>
      <c r="G231" s="174">
        <v>1959935.81</v>
      </c>
      <c r="H231" s="175">
        <v>652</v>
      </c>
    </row>
    <row r="232" spans="1:8" outlineLevel="2" x14ac:dyDescent="0.25">
      <c r="A232" s="134"/>
      <c r="B232" s="135" t="s">
        <v>169</v>
      </c>
      <c r="C232" s="136">
        <v>4071625.17</v>
      </c>
      <c r="D232" s="137">
        <v>1583</v>
      </c>
      <c r="E232" s="136"/>
      <c r="F232" s="137">
        <v>-229</v>
      </c>
      <c r="G232" s="174">
        <v>4071625.17</v>
      </c>
      <c r="H232" s="175">
        <v>1354</v>
      </c>
    </row>
    <row r="233" spans="1:8" outlineLevel="2" x14ac:dyDescent="0.25">
      <c r="A233" s="134"/>
      <c r="B233" s="135" t="s">
        <v>170</v>
      </c>
      <c r="C233" s="136">
        <v>3994462.35</v>
      </c>
      <c r="D233" s="137">
        <v>1553</v>
      </c>
      <c r="E233" s="136"/>
      <c r="F233" s="137">
        <v>-225</v>
      </c>
      <c r="G233" s="174">
        <v>3994462.35</v>
      </c>
      <c r="H233" s="175">
        <v>1328</v>
      </c>
    </row>
    <row r="234" spans="1:8" outlineLevel="2" x14ac:dyDescent="0.25">
      <c r="A234" s="134"/>
      <c r="B234" s="135" t="s">
        <v>171</v>
      </c>
      <c r="C234" s="136">
        <v>4146215.91</v>
      </c>
      <c r="D234" s="137">
        <v>1612</v>
      </c>
      <c r="E234" s="136"/>
      <c r="F234" s="137">
        <v>-234</v>
      </c>
      <c r="G234" s="174">
        <v>4146215.91</v>
      </c>
      <c r="H234" s="175">
        <v>1378</v>
      </c>
    </row>
    <row r="235" spans="1:8" outlineLevel="2" x14ac:dyDescent="0.25">
      <c r="A235" s="134"/>
      <c r="B235" s="135" t="s">
        <v>172</v>
      </c>
      <c r="C235" s="136">
        <v>3127666.59</v>
      </c>
      <c r="D235" s="137">
        <v>1216</v>
      </c>
      <c r="E235" s="136"/>
      <c r="F235" s="137">
        <v>-176</v>
      </c>
      <c r="G235" s="174">
        <v>3127666.59</v>
      </c>
      <c r="H235" s="175">
        <v>1040</v>
      </c>
    </row>
    <row r="236" spans="1:8" outlineLevel="2" x14ac:dyDescent="0.25">
      <c r="A236" s="134"/>
      <c r="B236" s="135" t="s">
        <v>173</v>
      </c>
      <c r="C236" s="136">
        <v>2901322.3</v>
      </c>
      <c r="D236" s="137">
        <v>1128</v>
      </c>
      <c r="E236" s="136"/>
      <c r="F236" s="137">
        <v>-164</v>
      </c>
      <c r="G236" s="174">
        <v>2901322.3</v>
      </c>
      <c r="H236" s="175">
        <v>964</v>
      </c>
    </row>
    <row r="237" spans="1:8" outlineLevel="2" x14ac:dyDescent="0.25">
      <c r="A237" s="134"/>
      <c r="B237" s="135" t="s">
        <v>174</v>
      </c>
      <c r="C237" s="136">
        <v>2901322.3</v>
      </c>
      <c r="D237" s="137">
        <v>1128</v>
      </c>
      <c r="E237" s="136"/>
      <c r="F237" s="137">
        <v>-164</v>
      </c>
      <c r="G237" s="174">
        <v>2901322.3</v>
      </c>
      <c r="H237" s="175">
        <v>964</v>
      </c>
    </row>
    <row r="238" spans="1:8" outlineLevel="2" x14ac:dyDescent="0.25">
      <c r="A238" s="134"/>
      <c r="B238" s="135" t="s">
        <v>175</v>
      </c>
      <c r="C238" s="136">
        <v>2901322.3</v>
      </c>
      <c r="D238" s="137">
        <v>1128</v>
      </c>
      <c r="E238" s="136"/>
      <c r="F238" s="137">
        <v>-164</v>
      </c>
      <c r="G238" s="174">
        <v>2901322.3</v>
      </c>
      <c r="H238" s="175">
        <v>964</v>
      </c>
    </row>
    <row r="239" spans="1:8" outlineLevel="2" x14ac:dyDescent="0.25">
      <c r="A239" s="134"/>
      <c r="B239" s="135" t="s">
        <v>176</v>
      </c>
      <c r="C239" s="136">
        <v>3204829.42</v>
      </c>
      <c r="D239" s="137">
        <v>1246</v>
      </c>
      <c r="E239" s="136"/>
      <c r="F239" s="137">
        <v>-181</v>
      </c>
      <c r="G239" s="174">
        <v>3204829.42</v>
      </c>
      <c r="H239" s="175">
        <v>1065</v>
      </c>
    </row>
    <row r="240" spans="1:8" outlineLevel="2" x14ac:dyDescent="0.25">
      <c r="A240" s="134"/>
      <c r="B240" s="135" t="s">
        <v>177</v>
      </c>
      <c r="C240" s="136">
        <v>3204829.42</v>
      </c>
      <c r="D240" s="137">
        <v>1246</v>
      </c>
      <c r="E240" s="136"/>
      <c r="F240" s="137">
        <v>-181</v>
      </c>
      <c r="G240" s="174">
        <v>3204829.42</v>
      </c>
      <c r="H240" s="175">
        <v>1065</v>
      </c>
    </row>
    <row r="241" spans="1:8" outlineLevel="2" x14ac:dyDescent="0.25">
      <c r="A241" s="134"/>
      <c r="B241" s="135" t="s">
        <v>178</v>
      </c>
      <c r="C241" s="136">
        <v>3204829.42</v>
      </c>
      <c r="D241" s="137">
        <v>1246</v>
      </c>
      <c r="E241" s="136"/>
      <c r="F241" s="137">
        <v>-181</v>
      </c>
      <c r="G241" s="174">
        <v>3204829.42</v>
      </c>
      <c r="H241" s="175">
        <v>1065</v>
      </c>
    </row>
    <row r="242" spans="1:8" outlineLevel="2" x14ac:dyDescent="0.25">
      <c r="A242" s="134"/>
      <c r="B242" s="135" t="s">
        <v>179</v>
      </c>
      <c r="C242" s="136">
        <v>2075680.01</v>
      </c>
      <c r="D242" s="138">
        <v>807</v>
      </c>
      <c r="E242" s="136"/>
      <c r="F242" s="137">
        <v>-115</v>
      </c>
      <c r="G242" s="174">
        <v>2075680.01</v>
      </c>
      <c r="H242" s="175">
        <v>692</v>
      </c>
    </row>
    <row r="243" spans="1:8" ht="31.5" collapsed="1" x14ac:dyDescent="0.25">
      <c r="A243" s="127" t="s">
        <v>202</v>
      </c>
      <c r="B243" s="127" t="s">
        <v>93</v>
      </c>
      <c r="C243" s="128">
        <v>11553311</v>
      </c>
      <c r="D243" s="129">
        <v>4497</v>
      </c>
      <c r="E243" s="128">
        <v>0</v>
      </c>
      <c r="F243" s="129">
        <v>-660</v>
      </c>
      <c r="G243" s="170">
        <v>11553311</v>
      </c>
      <c r="H243" s="171">
        <v>3837</v>
      </c>
    </row>
    <row r="244" spans="1:8" outlineLevel="1" x14ac:dyDescent="0.25">
      <c r="A244" s="130"/>
      <c r="B244" s="131" t="s">
        <v>31</v>
      </c>
      <c r="C244" s="132">
        <v>11553311</v>
      </c>
      <c r="D244" s="133">
        <v>4497</v>
      </c>
      <c r="E244" s="132">
        <v>0</v>
      </c>
      <c r="F244" s="133">
        <v>-660</v>
      </c>
      <c r="G244" s="172">
        <v>11553311</v>
      </c>
      <c r="H244" s="173">
        <v>3837</v>
      </c>
    </row>
    <row r="245" spans="1:8" outlineLevel="2" x14ac:dyDescent="0.25">
      <c r="A245" s="134"/>
      <c r="B245" s="135" t="s">
        <v>168</v>
      </c>
      <c r="C245" s="136">
        <v>601172.94999999995</v>
      </c>
      <c r="D245" s="138">
        <v>234</v>
      </c>
      <c r="E245" s="136"/>
      <c r="F245" s="137">
        <v>-34</v>
      </c>
      <c r="G245" s="174">
        <v>601172.94999999995</v>
      </c>
      <c r="H245" s="175">
        <v>200</v>
      </c>
    </row>
    <row r="246" spans="1:8" outlineLevel="2" x14ac:dyDescent="0.25">
      <c r="A246" s="134"/>
      <c r="B246" s="135" t="s">
        <v>169</v>
      </c>
      <c r="C246" s="136">
        <v>1248589.98</v>
      </c>
      <c r="D246" s="138">
        <v>486</v>
      </c>
      <c r="E246" s="136"/>
      <c r="F246" s="137">
        <v>-71</v>
      </c>
      <c r="G246" s="174">
        <v>1248589.98</v>
      </c>
      <c r="H246" s="175">
        <v>415</v>
      </c>
    </row>
    <row r="247" spans="1:8" outlineLevel="2" x14ac:dyDescent="0.25">
      <c r="A247" s="134"/>
      <c r="B247" s="135" t="s">
        <v>170</v>
      </c>
      <c r="C247" s="136">
        <v>1225467.94</v>
      </c>
      <c r="D247" s="138">
        <v>477</v>
      </c>
      <c r="E247" s="136"/>
      <c r="F247" s="137">
        <v>-70</v>
      </c>
      <c r="G247" s="174">
        <v>1225467.94</v>
      </c>
      <c r="H247" s="175">
        <v>407</v>
      </c>
    </row>
    <row r="248" spans="1:8" outlineLevel="2" x14ac:dyDescent="0.25">
      <c r="A248" s="134"/>
      <c r="B248" s="135" t="s">
        <v>171</v>
      </c>
      <c r="C248" s="136">
        <v>1271712.02</v>
      </c>
      <c r="D248" s="138">
        <v>495</v>
      </c>
      <c r="E248" s="136"/>
      <c r="F248" s="137">
        <v>-73</v>
      </c>
      <c r="G248" s="174">
        <v>1271712.02</v>
      </c>
      <c r="H248" s="175">
        <v>422</v>
      </c>
    </row>
    <row r="249" spans="1:8" outlineLevel="2" x14ac:dyDescent="0.25">
      <c r="A249" s="134"/>
      <c r="B249" s="135" t="s">
        <v>172</v>
      </c>
      <c r="C249" s="136">
        <v>958279.97</v>
      </c>
      <c r="D249" s="138">
        <v>373</v>
      </c>
      <c r="E249" s="136"/>
      <c r="F249" s="137">
        <v>-55</v>
      </c>
      <c r="G249" s="174">
        <v>958279.97</v>
      </c>
      <c r="H249" s="175">
        <v>318</v>
      </c>
    </row>
    <row r="250" spans="1:8" outlineLevel="2" x14ac:dyDescent="0.25">
      <c r="A250" s="134"/>
      <c r="B250" s="135" t="s">
        <v>173</v>
      </c>
      <c r="C250" s="136">
        <v>888913.86</v>
      </c>
      <c r="D250" s="138">
        <v>346</v>
      </c>
      <c r="E250" s="136"/>
      <c r="F250" s="137">
        <v>-51</v>
      </c>
      <c r="G250" s="174">
        <v>888913.86</v>
      </c>
      <c r="H250" s="175">
        <v>295</v>
      </c>
    </row>
    <row r="251" spans="1:8" outlineLevel="2" x14ac:dyDescent="0.25">
      <c r="A251" s="134"/>
      <c r="B251" s="135" t="s">
        <v>174</v>
      </c>
      <c r="C251" s="136">
        <v>888913.86</v>
      </c>
      <c r="D251" s="138">
        <v>346</v>
      </c>
      <c r="E251" s="136"/>
      <c r="F251" s="137">
        <v>-51</v>
      </c>
      <c r="G251" s="174">
        <v>888913.86</v>
      </c>
      <c r="H251" s="175">
        <v>295</v>
      </c>
    </row>
    <row r="252" spans="1:8" outlineLevel="2" x14ac:dyDescent="0.25">
      <c r="A252" s="134"/>
      <c r="B252" s="135" t="s">
        <v>175</v>
      </c>
      <c r="C252" s="136">
        <v>888913.86</v>
      </c>
      <c r="D252" s="138">
        <v>346</v>
      </c>
      <c r="E252" s="136"/>
      <c r="F252" s="137">
        <v>-51</v>
      </c>
      <c r="G252" s="174">
        <v>888913.86</v>
      </c>
      <c r="H252" s="175">
        <v>295</v>
      </c>
    </row>
    <row r="253" spans="1:8" outlineLevel="2" x14ac:dyDescent="0.25">
      <c r="A253" s="134"/>
      <c r="B253" s="135" t="s">
        <v>176</v>
      </c>
      <c r="C253" s="136">
        <v>981402</v>
      </c>
      <c r="D253" s="138">
        <v>382</v>
      </c>
      <c r="E253" s="136"/>
      <c r="F253" s="137">
        <v>-56</v>
      </c>
      <c r="G253" s="174">
        <v>981402</v>
      </c>
      <c r="H253" s="175">
        <v>326</v>
      </c>
    </row>
    <row r="254" spans="1:8" outlineLevel="2" x14ac:dyDescent="0.25">
      <c r="A254" s="134"/>
      <c r="B254" s="135" t="s">
        <v>177</v>
      </c>
      <c r="C254" s="136">
        <v>981402</v>
      </c>
      <c r="D254" s="138">
        <v>382</v>
      </c>
      <c r="E254" s="136"/>
      <c r="F254" s="137">
        <v>-56</v>
      </c>
      <c r="G254" s="174">
        <v>981402</v>
      </c>
      <c r="H254" s="175">
        <v>326</v>
      </c>
    </row>
    <row r="255" spans="1:8" outlineLevel="2" x14ac:dyDescent="0.25">
      <c r="A255" s="134"/>
      <c r="B255" s="135" t="s">
        <v>178</v>
      </c>
      <c r="C255" s="136">
        <v>981402</v>
      </c>
      <c r="D255" s="138">
        <v>382</v>
      </c>
      <c r="E255" s="136"/>
      <c r="F255" s="137">
        <v>-56</v>
      </c>
      <c r="G255" s="174">
        <v>981402</v>
      </c>
      <c r="H255" s="175">
        <v>326</v>
      </c>
    </row>
    <row r="256" spans="1:8" outlineLevel="2" x14ac:dyDescent="0.25">
      <c r="A256" s="134"/>
      <c r="B256" s="135" t="s">
        <v>179</v>
      </c>
      <c r="C256" s="136">
        <v>637140.56000000006</v>
      </c>
      <c r="D256" s="138">
        <v>248</v>
      </c>
      <c r="E256" s="136"/>
      <c r="F256" s="137">
        <v>-36</v>
      </c>
      <c r="G256" s="174">
        <v>637140.56000000006</v>
      </c>
      <c r="H256" s="175">
        <v>212</v>
      </c>
    </row>
    <row r="257" spans="1:8" ht="31.5" collapsed="1" x14ac:dyDescent="0.25">
      <c r="A257" s="127" t="s">
        <v>203</v>
      </c>
      <c r="B257" s="127" t="s">
        <v>94</v>
      </c>
      <c r="C257" s="128">
        <v>20652253</v>
      </c>
      <c r="D257" s="129">
        <v>8153</v>
      </c>
      <c r="E257" s="128">
        <v>0</v>
      </c>
      <c r="F257" s="129">
        <v>-1176</v>
      </c>
      <c r="G257" s="170">
        <v>20652253</v>
      </c>
      <c r="H257" s="171">
        <v>6977</v>
      </c>
    </row>
    <row r="258" spans="1:8" outlineLevel="1" x14ac:dyDescent="0.25">
      <c r="A258" s="130"/>
      <c r="B258" s="131" t="s">
        <v>31</v>
      </c>
      <c r="C258" s="132">
        <v>20652253</v>
      </c>
      <c r="D258" s="133">
        <v>8153</v>
      </c>
      <c r="E258" s="132">
        <v>0</v>
      </c>
      <c r="F258" s="133">
        <v>-1176</v>
      </c>
      <c r="G258" s="172">
        <v>20652253</v>
      </c>
      <c r="H258" s="173">
        <v>6977</v>
      </c>
    </row>
    <row r="259" spans="1:8" outlineLevel="2" x14ac:dyDescent="0.25">
      <c r="A259" s="134"/>
      <c r="B259" s="135" t="s">
        <v>168</v>
      </c>
      <c r="C259" s="136">
        <v>1074028.6100000001</v>
      </c>
      <c r="D259" s="138">
        <v>424</v>
      </c>
      <c r="E259" s="136"/>
      <c r="F259" s="137">
        <v>-61</v>
      </c>
      <c r="G259" s="174">
        <v>1074028.6100000001</v>
      </c>
      <c r="H259" s="175">
        <v>363</v>
      </c>
    </row>
    <row r="260" spans="1:8" outlineLevel="2" x14ac:dyDescent="0.25">
      <c r="A260" s="134"/>
      <c r="B260" s="135" t="s">
        <v>169</v>
      </c>
      <c r="C260" s="136">
        <v>2231649.0699999998</v>
      </c>
      <c r="D260" s="138">
        <v>881</v>
      </c>
      <c r="E260" s="136"/>
      <c r="F260" s="137">
        <v>-127</v>
      </c>
      <c r="G260" s="174">
        <v>2231649.0699999998</v>
      </c>
      <c r="H260" s="175">
        <v>754</v>
      </c>
    </row>
    <row r="261" spans="1:8" outlineLevel="2" x14ac:dyDescent="0.25">
      <c r="A261" s="134"/>
      <c r="B261" s="135" t="s">
        <v>170</v>
      </c>
      <c r="C261" s="136">
        <v>2188586.61</v>
      </c>
      <c r="D261" s="138">
        <v>864</v>
      </c>
      <c r="E261" s="136"/>
      <c r="F261" s="137">
        <v>-125</v>
      </c>
      <c r="G261" s="174">
        <v>2188586.61</v>
      </c>
      <c r="H261" s="175">
        <v>739</v>
      </c>
    </row>
    <row r="262" spans="1:8" outlineLevel="2" x14ac:dyDescent="0.25">
      <c r="A262" s="134"/>
      <c r="B262" s="135" t="s">
        <v>171</v>
      </c>
      <c r="C262" s="136">
        <v>2272178.4500000002</v>
      </c>
      <c r="D262" s="138">
        <v>897</v>
      </c>
      <c r="E262" s="136"/>
      <c r="F262" s="137">
        <v>-129</v>
      </c>
      <c r="G262" s="174">
        <v>2272178.4500000002</v>
      </c>
      <c r="H262" s="175">
        <v>768</v>
      </c>
    </row>
    <row r="263" spans="1:8" outlineLevel="2" x14ac:dyDescent="0.25">
      <c r="A263" s="134"/>
      <c r="B263" s="135" t="s">
        <v>172</v>
      </c>
      <c r="C263" s="136">
        <v>1714899.46</v>
      </c>
      <c r="D263" s="138">
        <v>677</v>
      </c>
      <c r="E263" s="136"/>
      <c r="F263" s="137">
        <v>-98</v>
      </c>
      <c r="G263" s="174">
        <v>1714899.46</v>
      </c>
      <c r="H263" s="175">
        <v>579</v>
      </c>
    </row>
    <row r="264" spans="1:8" outlineLevel="2" x14ac:dyDescent="0.25">
      <c r="A264" s="134"/>
      <c r="B264" s="135" t="s">
        <v>173</v>
      </c>
      <c r="C264" s="136">
        <v>1590778.23</v>
      </c>
      <c r="D264" s="138">
        <v>628</v>
      </c>
      <c r="E264" s="136"/>
      <c r="F264" s="137">
        <v>-91</v>
      </c>
      <c r="G264" s="174">
        <v>1590778.23</v>
      </c>
      <c r="H264" s="175">
        <v>537</v>
      </c>
    </row>
    <row r="265" spans="1:8" outlineLevel="2" x14ac:dyDescent="0.25">
      <c r="A265" s="134"/>
      <c r="B265" s="135" t="s">
        <v>174</v>
      </c>
      <c r="C265" s="136">
        <v>1590778.23</v>
      </c>
      <c r="D265" s="138">
        <v>628</v>
      </c>
      <c r="E265" s="136"/>
      <c r="F265" s="137">
        <v>-91</v>
      </c>
      <c r="G265" s="174">
        <v>1590778.23</v>
      </c>
      <c r="H265" s="175">
        <v>537</v>
      </c>
    </row>
    <row r="266" spans="1:8" outlineLevel="2" x14ac:dyDescent="0.25">
      <c r="A266" s="134"/>
      <c r="B266" s="135" t="s">
        <v>175</v>
      </c>
      <c r="C266" s="136">
        <v>1590778.23</v>
      </c>
      <c r="D266" s="138">
        <v>628</v>
      </c>
      <c r="E266" s="136"/>
      <c r="F266" s="137">
        <v>-91</v>
      </c>
      <c r="G266" s="174">
        <v>1590778.23</v>
      </c>
      <c r="H266" s="175">
        <v>537</v>
      </c>
    </row>
    <row r="267" spans="1:8" outlineLevel="2" x14ac:dyDescent="0.25">
      <c r="A267" s="134"/>
      <c r="B267" s="135" t="s">
        <v>176</v>
      </c>
      <c r="C267" s="136">
        <v>1755428.84</v>
      </c>
      <c r="D267" s="138">
        <v>693</v>
      </c>
      <c r="E267" s="136"/>
      <c r="F267" s="137">
        <v>-100</v>
      </c>
      <c r="G267" s="174">
        <v>1755428.84</v>
      </c>
      <c r="H267" s="175">
        <v>593</v>
      </c>
    </row>
    <row r="268" spans="1:8" outlineLevel="2" x14ac:dyDescent="0.25">
      <c r="A268" s="134"/>
      <c r="B268" s="135" t="s">
        <v>177</v>
      </c>
      <c r="C268" s="136">
        <v>1755428.84</v>
      </c>
      <c r="D268" s="138">
        <v>693</v>
      </c>
      <c r="E268" s="136"/>
      <c r="F268" s="137">
        <v>-100</v>
      </c>
      <c r="G268" s="174">
        <v>1755428.84</v>
      </c>
      <c r="H268" s="175">
        <v>593</v>
      </c>
    </row>
    <row r="269" spans="1:8" outlineLevel="2" x14ac:dyDescent="0.25">
      <c r="A269" s="134"/>
      <c r="B269" s="135" t="s">
        <v>178</v>
      </c>
      <c r="C269" s="136">
        <v>1755428.84</v>
      </c>
      <c r="D269" s="138">
        <v>693</v>
      </c>
      <c r="E269" s="136"/>
      <c r="F269" s="137">
        <v>-100</v>
      </c>
      <c r="G269" s="174">
        <v>1755428.84</v>
      </c>
      <c r="H269" s="175">
        <v>593</v>
      </c>
    </row>
    <row r="270" spans="1:8" outlineLevel="2" x14ac:dyDescent="0.25">
      <c r="A270" s="134"/>
      <c r="B270" s="135" t="s">
        <v>179</v>
      </c>
      <c r="C270" s="136">
        <v>1132289.5900000001</v>
      </c>
      <c r="D270" s="138">
        <v>447</v>
      </c>
      <c r="E270" s="136"/>
      <c r="F270" s="137">
        <v>-63</v>
      </c>
      <c r="G270" s="174">
        <v>1132289.5900000001</v>
      </c>
      <c r="H270" s="175">
        <v>384</v>
      </c>
    </row>
    <row r="271" spans="1:8" ht="31.5" collapsed="1" x14ac:dyDescent="0.25">
      <c r="A271" s="127" t="s">
        <v>204</v>
      </c>
      <c r="B271" s="127" t="s">
        <v>95</v>
      </c>
      <c r="C271" s="128">
        <v>13078916</v>
      </c>
      <c r="D271" s="129">
        <v>5098</v>
      </c>
      <c r="E271" s="128">
        <v>0</v>
      </c>
      <c r="F271" s="129">
        <v>-747</v>
      </c>
      <c r="G271" s="170">
        <v>13078916</v>
      </c>
      <c r="H271" s="171">
        <v>4351</v>
      </c>
    </row>
    <row r="272" spans="1:8" outlineLevel="1" x14ac:dyDescent="0.25">
      <c r="A272" s="130"/>
      <c r="B272" s="131" t="s">
        <v>31</v>
      </c>
      <c r="C272" s="132">
        <v>13078916</v>
      </c>
      <c r="D272" s="133">
        <v>5098</v>
      </c>
      <c r="E272" s="132">
        <v>0</v>
      </c>
      <c r="F272" s="133">
        <v>-747</v>
      </c>
      <c r="G272" s="172">
        <v>13078916</v>
      </c>
      <c r="H272" s="173">
        <v>4351</v>
      </c>
    </row>
    <row r="273" spans="1:8" outlineLevel="2" x14ac:dyDescent="0.25">
      <c r="A273" s="134"/>
      <c r="B273" s="135" t="s">
        <v>168</v>
      </c>
      <c r="C273" s="136">
        <v>679857.34</v>
      </c>
      <c r="D273" s="138">
        <v>265</v>
      </c>
      <c r="E273" s="136"/>
      <c r="F273" s="137">
        <v>-39</v>
      </c>
      <c r="G273" s="174">
        <v>679857.34</v>
      </c>
      <c r="H273" s="175">
        <v>226</v>
      </c>
    </row>
    <row r="274" spans="1:8" outlineLevel="2" x14ac:dyDescent="0.25">
      <c r="A274" s="134"/>
      <c r="B274" s="135" t="s">
        <v>169</v>
      </c>
      <c r="C274" s="136">
        <v>1413590.18</v>
      </c>
      <c r="D274" s="138">
        <v>551</v>
      </c>
      <c r="E274" s="136"/>
      <c r="F274" s="137">
        <v>-81</v>
      </c>
      <c r="G274" s="174">
        <v>1413590.18</v>
      </c>
      <c r="H274" s="175">
        <v>470</v>
      </c>
    </row>
    <row r="275" spans="1:8" outlineLevel="2" x14ac:dyDescent="0.25">
      <c r="A275" s="134"/>
      <c r="B275" s="135" t="s">
        <v>170</v>
      </c>
      <c r="C275" s="136">
        <v>1385369.68</v>
      </c>
      <c r="D275" s="138">
        <v>540</v>
      </c>
      <c r="E275" s="136"/>
      <c r="F275" s="137">
        <v>-79</v>
      </c>
      <c r="G275" s="174">
        <v>1385369.68</v>
      </c>
      <c r="H275" s="175">
        <v>461</v>
      </c>
    </row>
    <row r="276" spans="1:8" outlineLevel="2" x14ac:dyDescent="0.25">
      <c r="A276" s="134"/>
      <c r="B276" s="135" t="s">
        <v>171</v>
      </c>
      <c r="C276" s="136">
        <v>1439245.17</v>
      </c>
      <c r="D276" s="138">
        <v>561</v>
      </c>
      <c r="E276" s="136"/>
      <c r="F276" s="137">
        <v>-82</v>
      </c>
      <c r="G276" s="174">
        <v>1439245.17</v>
      </c>
      <c r="H276" s="175">
        <v>479</v>
      </c>
    </row>
    <row r="277" spans="1:8" outlineLevel="2" x14ac:dyDescent="0.25">
      <c r="A277" s="134"/>
      <c r="B277" s="135" t="s">
        <v>172</v>
      </c>
      <c r="C277" s="136">
        <v>1085206.25</v>
      </c>
      <c r="D277" s="138">
        <v>423</v>
      </c>
      <c r="E277" s="136"/>
      <c r="F277" s="137">
        <v>-62</v>
      </c>
      <c r="G277" s="174">
        <v>1085206.25</v>
      </c>
      <c r="H277" s="175">
        <v>361</v>
      </c>
    </row>
    <row r="278" spans="1:8" outlineLevel="2" x14ac:dyDescent="0.25">
      <c r="A278" s="134"/>
      <c r="B278" s="135" t="s">
        <v>173</v>
      </c>
      <c r="C278" s="136">
        <v>1008241.27</v>
      </c>
      <c r="D278" s="138">
        <v>393</v>
      </c>
      <c r="E278" s="136"/>
      <c r="F278" s="137">
        <v>-58</v>
      </c>
      <c r="G278" s="174">
        <v>1008241.27</v>
      </c>
      <c r="H278" s="175">
        <v>335</v>
      </c>
    </row>
    <row r="279" spans="1:8" outlineLevel="2" x14ac:dyDescent="0.25">
      <c r="A279" s="134"/>
      <c r="B279" s="135" t="s">
        <v>174</v>
      </c>
      <c r="C279" s="136">
        <v>1008241.27</v>
      </c>
      <c r="D279" s="138">
        <v>393</v>
      </c>
      <c r="E279" s="136"/>
      <c r="F279" s="137">
        <v>-58</v>
      </c>
      <c r="G279" s="174">
        <v>1008241.27</v>
      </c>
      <c r="H279" s="175">
        <v>335</v>
      </c>
    </row>
    <row r="280" spans="1:8" outlineLevel="2" x14ac:dyDescent="0.25">
      <c r="A280" s="134"/>
      <c r="B280" s="135" t="s">
        <v>175</v>
      </c>
      <c r="C280" s="136">
        <v>1008241.27</v>
      </c>
      <c r="D280" s="138">
        <v>393</v>
      </c>
      <c r="E280" s="136"/>
      <c r="F280" s="137">
        <v>-58</v>
      </c>
      <c r="G280" s="174">
        <v>1008241.27</v>
      </c>
      <c r="H280" s="175">
        <v>335</v>
      </c>
    </row>
    <row r="281" spans="1:8" outlineLevel="2" x14ac:dyDescent="0.25">
      <c r="A281" s="134"/>
      <c r="B281" s="135" t="s">
        <v>176</v>
      </c>
      <c r="C281" s="136">
        <v>1110861.25</v>
      </c>
      <c r="D281" s="138">
        <v>433</v>
      </c>
      <c r="E281" s="136"/>
      <c r="F281" s="137">
        <v>-63</v>
      </c>
      <c r="G281" s="174">
        <v>1110861.25</v>
      </c>
      <c r="H281" s="175">
        <v>370</v>
      </c>
    </row>
    <row r="282" spans="1:8" outlineLevel="2" x14ac:dyDescent="0.25">
      <c r="A282" s="134"/>
      <c r="B282" s="135" t="s">
        <v>177</v>
      </c>
      <c r="C282" s="136">
        <v>1110861.25</v>
      </c>
      <c r="D282" s="138">
        <v>433</v>
      </c>
      <c r="E282" s="136"/>
      <c r="F282" s="137">
        <v>-63</v>
      </c>
      <c r="G282" s="174">
        <v>1110861.25</v>
      </c>
      <c r="H282" s="175">
        <v>370</v>
      </c>
    </row>
    <row r="283" spans="1:8" outlineLevel="2" x14ac:dyDescent="0.25">
      <c r="A283" s="134"/>
      <c r="B283" s="135" t="s">
        <v>178</v>
      </c>
      <c r="C283" s="136">
        <v>1110861.25</v>
      </c>
      <c r="D283" s="138">
        <v>433</v>
      </c>
      <c r="E283" s="136"/>
      <c r="F283" s="137">
        <v>-63</v>
      </c>
      <c r="G283" s="174">
        <v>1110861.25</v>
      </c>
      <c r="H283" s="175">
        <v>370</v>
      </c>
    </row>
    <row r="284" spans="1:8" outlineLevel="2" x14ac:dyDescent="0.25">
      <c r="A284" s="134"/>
      <c r="B284" s="135" t="s">
        <v>179</v>
      </c>
      <c r="C284" s="136">
        <v>718339.82</v>
      </c>
      <c r="D284" s="138">
        <v>280</v>
      </c>
      <c r="E284" s="136"/>
      <c r="F284" s="137">
        <v>-41</v>
      </c>
      <c r="G284" s="174">
        <v>718339.82</v>
      </c>
      <c r="H284" s="175">
        <v>239</v>
      </c>
    </row>
    <row r="285" spans="1:8" ht="31.5" collapsed="1" x14ac:dyDescent="0.25">
      <c r="A285" s="127" t="s">
        <v>205</v>
      </c>
      <c r="B285" s="127" t="s">
        <v>96</v>
      </c>
      <c r="C285" s="128">
        <v>33634701</v>
      </c>
      <c r="D285" s="129">
        <v>13075</v>
      </c>
      <c r="E285" s="128">
        <v>0</v>
      </c>
      <c r="F285" s="129">
        <v>-1896</v>
      </c>
      <c r="G285" s="170">
        <v>33634701</v>
      </c>
      <c r="H285" s="171">
        <v>11179</v>
      </c>
    </row>
    <row r="286" spans="1:8" outlineLevel="1" x14ac:dyDescent="0.25">
      <c r="A286" s="130"/>
      <c r="B286" s="131" t="s">
        <v>31</v>
      </c>
      <c r="C286" s="132">
        <v>33634701</v>
      </c>
      <c r="D286" s="133">
        <v>13075</v>
      </c>
      <c r="E286" s="132">
        <v>0</v>
      </c>
      <c r="F286" s="133">
        <v>-1896</v>
      </c>
      <c r="G286" s="172">
        <v>33634701</v>
      </c>
      <c r="H286" s="173">
        <v>11179</v>
      </c>
    </row>
    <row r="287" spans="1:8" outlineLevel="2" x14ac:dyDescent="0.25">
      <c r="A287" s="134"/>
      <c r="B287" s="135" t="s">
        <v>168</v>
      </c>
      <c r="C287" s="136">
        <v>1749261.7</v>
      </c>
      <c r="D287" s="138">
        <v>680</v>
      </c>
      <c r="E287" s="136"/>
      <c r="F287" s="137">
        <v>-99</v>
      </c>
      <c r="G287" s="174">
        <v>1749261.7</v>
      </c>
      <c r="H287" s="175">
        <v>581</v>
      </c>
    </row>
    <row r="288" spans="1:8" outlineLevel="2" x14ac:dyDescent="0.25">
      <c r="A288" s="134"/>
      <c r="B288" s="135" t="s">
        <v>169</v>
      </c>
      <c r="C288" s="136">
        <v>3632290.46</v>
      </c>
      <c r="D288" s="137">
        <v>1412</v>
      </c>
      <c r="E288" s="136"/>
      <c r="F288" s="137">
        <v>-205</v>
      </c>
      <c r="G288" s="174">
        <v>3632290.46</v>
      </c>
      <c r="H288" s="175">
        <v>1207</v>
      </c>
    </row>
    <row r="289" spans="1:8" outlineLevel="2" x14ac:dyDescent="0.25">
      <c r="A289" s="134"/>
      <c r="B289" s="135" t="s">
        <v>170</v>
      </c>
      <c r="C289" s="136">
        <v>3565406.93</v>
      </c>
      <c r="D289" s="137">
        <v>1386</v>
      </c>
      <c r="E289" s="136"/>
      <c r="F289" s="137">
        <v>-201</v>
      </c>
      <c r="G289" s="174">
        <v>3565406.93</v>
      </c>
      <c r="H289" s="175">
        <v>1185</v>
      </c>
    </row>
    <row r="290" spans="1:8" outlineLevel="2" x14ac:dyDescent="0.25">
      <c r="A290" s="134"/>
      <c r="B290" s="135" t="s">
        <v>171</v>
      </c>
      <c r="C290" s="136">
        <v>3699174</v>
      </c>
      <c r="D290" s="137">
        <v>1438</v>
      </c>
      <c r="E290" s="136"/>
      <c r="F290" s="137">
        <v>-209</v>
      </c>
      <c r="G290" s="174">
        <v>3699174</v>
      </c>
      <c r="H290" s="175">
        <v>1229</v>
      </c>
    </row>
    <row r="291" spans="1:8" outlineLevel="2" x14ac:dyDescent="0.25">
      <c r="A291" s="134"/>
      <c r="B291" s="135" t="s">
        <v>172</v>
      </c>
      <c r="C291" s="136">
        <v>2791101.38</v>
      </c>
      <c r="D291" s="137">
        <v>1085</v>
      </c>
      <c r="E291" s="136"/>
      <c r="F291" s="137">
        <v>-157</v>
      </c>
      <c r="G291" s="174">
        <v>2791101.38</v>
      </c>
      <c r="H291" s="175">
        <v>928</v>
      </c>
    </row>
    <row r="292" spans="1:8" outlineLevel="2" x14ac:dyDescent="0.25">
      <c r="A292" s="134"/>
      <c r="B292" s="135" t="s">
        <v>173</v>
      </c>
      <c r="C292" s="136">
        <v>2590450.7799999998</v>
      </c>
      <c r="D292" s="137">
        <v>1007</v>
      </c>
      <c r="E292" s="136"/>
      <c r="F292" s="137">
        <v>-146</v>
      </c>
      <c r="G292" s="174">
        <v>2590450.7799999998</v>
      </c>
      <c r="H292" s="175">
        <v>861</v>
      </c>
    </row>
    <row r="293" spans="1:8" outlineLevel="2" x14ac:dyDescent="0.25">
      <c r="A293" s="134"/>
      <c r="B293" s="135" t="s">
        <v>174</v>
      </c>
      <c r="C293" s="136">
        <v>2590450.7799999998</v>
      </c>
      <c r="D293" s="137">
        <v>1007</v>
      </c>
      <c r="E293" s="136"/>
      <c r="F293" s="137">
        <v>-146</v>
      </c>
      <c r="G293" s="174">
        <v>2590450.7799999998</v>
      </c>
      <c r="H293" s="175">
        <v>861</v>
      </c>
    </row>
    <row r="294" spans="1:8" outlineLevel="2" x14ac:dyDescent="0.25">
      <c r="A294" s="134"/>
      <c r="B294" s="135" t="s">
        <v>175</v>
      </c>
      <c r="C294" s="136">
        <v>2590450.7799999998</v>
      </c>
      <c r="D294" s="137">
        <v>1007</v>
      </c>
      <c r="E294" s="136"/>
      <c r="F294" s="137">
        <v>-146</v>
      </c>
      <c r="G294" s="174">
        <v>2590450.7799999998</v>
      </c>
      <c r="H294" s="175">
        <v>861</v>
      </c>
    </row>
    <row r="295" spans="1:8" outlineLevel="2" x14ac:dyDescent="0.25">
      <c r="A295" s="134"/>
      <c r="B295" s="135" t="s">
        <v>176</v>
      </c>
      <c r="C295" s="136">
        <v>2857984.92</v>
      </c>
      <c r="D295" s="137">
        <v>1111</v>
      </c>
      <c r="E295" s="136"/>
      <c r="F295" s="137">
        <v>-161</v>
      </c>
      <c r="G295" s="174">
        <v>2857984.92</v>
      </c>
      <c r="H295" s="175">
        <v>950</v>
      </c>
    </row>
    <row r="296" spans="1:8" outlineLevel="2" x14ac:dyDescent="0.25">
      <c r="A296" s="134"/>
      <c r="B296" s="135" t="s">
        <v>177</v>
      </c>
      <c r="C296" s="136">
        <v>2857984.92</v>
      </c>
      <c r="D296" s="137">
        <v>1111</v>
      </c>
      <c r="E296" s="136"/>
      <c r="F296" s="137">
        <v>-161</v>
      </c>
      <c r="G296" s="174">
        <v>2857984.92</v>
      </c>
      <c r="H296" s="175">
        <v>950</v>
      </c>
    </row>
    <row r="297" spans="1:8" outlineLevel="2" x14ac:dyDescent="0.25">
      <c r="A297" s="134"/>
      <c r="B297" s="135" t="s">
        <v>178</v>
      </c>
      <c r="C297" s="136">
        <v>2857984.92</v>
      </c>
      <c r="D297" s="137">
        <v>1111</v>
      </c>
      <c r="E297" s="136"/>
      <c r="F297" s="137">
        <v>-161</v>
      </c>
      <c r="G297" s="174">
        <v>2857984.92</v>
      </c>
      <c r="H297" s="175">
        <v>950</v>
      </c>
    </row>
    <row r="298" spans="1:8" outlineLevel="2" x14ac:dyDescent="0.25">
      <c r="A298" s="134"/>
      <c r="B298" s="135" t="s">
        <v>179</v>
      </c>
      <c r="C298" s="136">
        <v>1852159.43</v>
      </c>
      <c r="D298" s="138">
        <v>720</v>
      </c>
      <c r="E298" s="136"/>
      <c r="F298" s="137">
        <v>-104</v>
      </c>
      <c r="G298" s="174">
        <v>1852159.43</v>
      </c>
      <c r="H298" s="175">
        <v>616</v>
      </c>
    </row>
    <row r="299" spans="1:8" ht="47.25" collapsed="1" x14ac:dyDescent="0.25">
      <c r="A299" s="127" t="s">
        <v>206</v>
      </c>
      <c r="B299" s="127" t="s">
        <v>97</v>
      </c>
      <c r="C299" s="128">
        <v>13877120</v>
      </c>
      <c r="D299" s="129">
        <v>5399</v>
      </c>
      <c r="E299" s="128">
        <v>0</v>
      </c>
      <c r="F299" s="129">
        <v>-779</v>
      </c>
      <c r="G299" s="170">
        <v>13877120</v>
      </c>
      <c r="H299" s="171">
        <v>4620</v>
      </c>
    </row>
    <row r="300" spans="1:8" outlineLevel="1" x14ac:dyDescent="0.25">
      <c r="A300" s="130"/>
      <c r="B300" s="131" t="s">
        <v>31</v>
      </c>
      <c r="C300" s="132">
        <v>13877120</v>
      </c>
      <c r="D300" s="133">
        <v>5399</v>
      </c>
      <c r="E300" s="132">
        <v>0</v>
      </c>
      <c r="F300" s="133">
        <v>-779</v>
      </c>
      <c r="G300" s="172">
        <v>13877120</v>
      </c>
      <c r="H300" s="173">
        <v>4620</v>
      </c>
    </row>
    <row r="301" spans="1:8" outlineLevel="2" x14ac:dyDescent="0.25">
      <c r="A301" s="134"/>
      <c r="B301" s="135" t="s">
        <v>168</v>
      </c>
      <c r="C301" s="136">
        <v>722257.96</v>
      </c>
      <c r="D301" s="138">
        <v>281</v>
      </c>
      <c r="E301" s="136"/>
      <c r="F301" s="137">
        <v>-41</v>
      </c>
      <c r="G301" s="174">
        <v>722257.96</v>
      </c>
      <c r="H301" s="175">
        <v>240</v>
      </c>
    </row>
    <row r="302" spans="1:8" outlineLevel="2" x14ac:dyDescent="0.25">
      <c r="A302" s="134"/>
      <c r="B302" s="135" t="s">
        <v>169</v>
      </c>
      <c r="C302" s="136">
        <v>1498492.49</v>
      </c>
      <c r="D302" s="138">
        <v>583</v>
      </c>
      <c r="E302" s="136"/>
      <c r="F302" s="137">
        <v>-84</v>
      </c>
      <c r="G302" s="174">
        <v>1498492.49</v>
      </c>
      <c r="H302" s="175">
        <v>499</v>
      </c>
    </row>
    <row r="303" spans="1:8" outlineLevel="2" x14ac:dyDescent="0.25">
      <c r="A303" s="134"/>
      <c r="B303" s="135" t="s">
        <v>170</v>
      </c>
      <c r="C303" s="136">
        <v>1470219.05</v>
      </c>
      <c r="D303" s="138">
        <v>572</v>
      </c>
      <c r="E303" s="136"/>
      <c r="F303" s="137">
        <v>-83</v>
      </c>
      <c r="G303" s="174">
        <v>1470219.05</v>
      </c>
      <c r="H303" s="175">
        <v>489</v>
      </c>
    </row>
    <row r="304" spans="1:8" outlineLevel="2" x14ac:dyDescent="0.25">
      <c r="A304" s="134"/>
      <c r="B304" s="135" t="s">
        <v>171</v>
      </c>
      <c r="C304" s="136">
        <v>1526765.93</v>
      </c>
      <c r="D304" s="138">
        <v>594</v>
      </c>
      <c r="E304" s="136"/>
      <c r="F304" s="137">
        <v>-86</v>
      </c>
      <c r="G304" s="174">
        <v>1526765.93</v>
      </c>
      <c r="H304" s="175">
        <v>508</v>
      </c>
    </row>
    <row r="305" spans="1:8" outlineLevel="2" x14ac:dyDescent="0.25">
      <c r="A305" s="134"/>
      <c r="B305" s="135" t="s">
        <v>172</v>
      </c>
      <c r="C305" s="136">
        <v>1151500.23</v>
      </c>
      <c r="D305" s="138">
        <v>448</v>
      </c>
      <c r="E305" s="136"/>
      <c r="F305" s="137">
        <v>-65</v>
      </c>
      <c r="G305" s="174">
        <v>1151500.23</v>
      </c>
      <c r="H305" s="175">
        <v>383</v>
      </c>
    </row>
    <row r="306" spans="1:8" outlineLevel="2" x14ac:dyDescent="0.25">
      <c r="A306" s="134"/>
      <c r="B306" s="135" t="s">
        <v>173</v>
      </c>
      <c r="C306" s="136">
        <v>1069250.22</v>
      </c>
      <c r="D306" s="138">
        <v>416</v>
      </c>
      <c r="E306" s="136"/>
      <c r="F306" s="137">
        <v>-60</v>
      </c>
      <c r="G306" s="174">
        <v>1069250.22</v>
      </c>
      <c r="H306" s="175">
        <v>356</v>
      </c>
    </row>
    <row r="307" spans="1:8" outlineLevel="2" x14ac:dyDescent="0.25">
      <c r="A307" s="134"/>
      <c r="B307" s="135" t="s">
        <v>174</v>
      </c>
      <c r="C307" s="136">
        <v>1069250.22</v>
      </c>
      <c r="D307" s="138">
        <v>416</v>
      </c>
      <c r="E307" s="136"/>
      <c r="F307" s="137">
        <v>-60</v>
      </c>
      <c r="G307" s="174">
        <v>1069250.22</v>
      </c>
      <c r="H307" s="175">
        <v>356</v>
      </c>
    </row>
    <row r="308" spans="1:8" outlineLevel="2" x14ac:dyDescent="0.25">
      <c r="A308" s="134"/>
      <c r="B308" s="135" t="s">
        <v>175</v>
      </c>
      <c r="C308" s="136">
        <v>1069250.22</v>
      </c>
      <c r="D308" s="138">
        <v>416</v>
      </c>
      <c r="E308" s="136"/>
      <c r="F308" s="137">
        <v>-60</v>
      </c>
      <c r="G308" s="174">
        <v>1069250.22</v>
      </c>
      <c r="H308" s="175">
        <v>356</v>
      </c>
    </row>
    <row r="309" spans="1:8" outlineLevel="2" x14ac:dyDescent="0.25">
      <c r="A309" s="134"/>
      <c r="B309" s="135" t="s">
        <v>176</v>
      </c>
      <c r="C309" s="136">
        <v>1179773.68</v>
      </c>
      <c r="D309" s="138">
        <v>459</v>
      </c>
      <c r="E309" s="136"/>
      <c r="F309" s="137">
        <v>-66</v>
      </c>
      <c r="G309" s="174">
        <v>1179773.68</v>
      </c>
      <c r="H309" s="175">
        <v>393</v>
      </c>
    </row>
    <row r="310" spans="1:8" outlineLevel="2" x14ac:dyDescent="0.25">
      <c r="A310" s="134"/>
      <c r="B310" s="135" t="s">
        <v>177</v>
      </c>
      <c r="C310" s="136">
        <v>1179773.68</v>
      </c>
      <c r="D310" s="138">
        <v>459</v>
      </c>
      <c r="E310" s="136"/>
      <c r="F310" s="137">
        <v>-66</v>
      </c>
      <c r="G310" s="174">
        <v>1179773.68</v>
      </c>
      <c r="H310" s="175">
        <v>393</v>
      </c>
    </row>
    <row r="311" spans="1:8" outlineLevel="2" x14ac:dyDescent="0.25">
      <c r="A311" s="134"/>
      <c r="B311" s="135" t="s">
        <v>178</v>
      </c>
      <c r="C311" s="136">
        <v>1179773.68</v>
      </c>
      <c r="D311" s="138">
        <v>459</v>
      </c>
      <c r="E311" s="136"/>
      <c r="F311" s="137">
        <v>-66</v>
      </c>
      <c r="G311" s="174">
        <v>1179773.68</v>
      </c>
      <c r="H311" s="175">
        <v>393</v>
      </c>
    </row>
    <row r="312" spans="1:8" outlineLevel="2" x14ac:dyDescent="0.25">
      <c r="A312" s="134"/>
      <c r="B312" s="135" t="s">
        <v>179</v>
      </c>
      <c r="C312" s="136">
        <v>760812.64</v>
      </c>
      <c r="D312" s="138">
        <v>296</v>
      </c>
      <c r="E312" s="136"/>
      <c r="F312" s="137">
        <v>-42</v>
      </c>
      <c r="G312" s="174">
        <v>760812.64</v>
      </c>
      <c r="H312" s="175">
        <v>254</v>
      </c>
    </row>
    <row r="313" spans="1:8" ht="31.5" collapsed="1" x14ac:dyDescent="0.25">
      <c r="A313" s="127" t="s">
        <v>207</v>
      </c>
      <c r="B313" s="127" t="s">
        <v>98</v>
      </c>
      <c r="C313" s="128">
        <v>23508128</v>
      </c>
      <c r="D313" s="129">
        <v>9182</v>
      </c>
      <c r="E313" s="128">
        <v>0</v>
      </c>
      <c r="F313" s="129">
        <v>-1331</v>
      </c>
      <c r="G313" s="170">
        <v>23508128</v>
      </c>
      <c r="H313" s="171">
        <v>7851</v>
      </c>
    </row>
    <row r="314" spans="1:8" outlineLevel="1" x14ac:dyDescent="0.25">
      <c r="A314" s="130"/>
      <c r="B314" s="131" t="s">
        <v>31</v>
      </c>
      <c r="C314" s="132">
        <v>23508128</v>
      </c>
      <c r="D314" s="133">
        <v>9182</v>
      </c>
      <c r="E314" s="132">
        <v>0</v>
      </c>
      <c r="F314" s="133">
        <v>-1331</v>
      </c>
      <c r="G314" s="172">
        <v>23508128</v>
      </c>
      <c r="H314" s="173">
        <v>7851</v>
      </c>
    </row>
    <row r="315" spans="1:8" outlineLevel="2" x14ac:dyDescent="0.25">
      <c r="A315" s="134"/>
      <c r="B315" s="135" t="s">
        <v>168</v>
      </c>
      <c r="C315" s="136">
        <v>1221234.7</v>
      </c>
      <c r="D315" s="138">
        <v>477</v>
      </c>
      <c r="E315" s="136"/>
      <c r="F315" s="137">
        <v>-69</v>
      </c>
      <c r="G315" s="174">
        <v>1221234.7</v>
      </c>
      <c r="H315" s="175">
        <v>408</v>
      </c>
    </row>
    <row r="316" spans="1:8" outlineLevel="2" x14ac:dyDescent="0.25">
      <c r="A316" s="134"/>
      <c r="B316" s="135" t="s">
        <v>169</v>
      </c>
      <c r="C316" s="136">
        <v>2539758.5499999998</v>
      </c>
      <c r="D316" s="138">
        <v>992</v>
      </c>
      <c r="E316" s="136"/>
      <c r="F316" s="137">
        <v>-144</v>
      </c>
      <c r="G316" s="174">
        <v>2539758.5499999998</v>
      </c>
      <c r="H316" s="175">
        <v>848</v>
      </c>
    </row>
    <row r="317" spans="1:8" outlineLevel="2" x14ac:dyDescent="0.25">
      <c r="A317" s="134"/>
      <c r="B317" s="135" t="s">
        <v>170</v>
      </c>
      <c r="C317" s="136">
        <v>2491113.98</v>
      </c>
      <c r="D317" s="138">
        <v>973</v>
      </c>
      <c r="E317" s="136"/>
      <c r="F317" s="137">
        <v>-141</v>
      </c>
      <c r="G317" s="174">
        <v>2491113.98</v>
      </c>
      <c r="H317" s="175">
        <v>832</v>
      </c>
    </row>
    <row r="318" spans="1:8" outlineLevel="2" x14ac:dyDescent="0.25">
      <c r="A318" s="134"/>
      <c r="B318" s="135" t="s">
        <v>171</v>
      </c>
      <c r="C318" s="136">
        <v>2585842.88</v>
      </c>
      <c r="D318" s="137">
        <v>1010</v>
      </c>
      <c r="E318" s="136"/>
      <c r="F318" s="137">
        <v>-146</v>
      </c>
      <c r="G318" s="174">
        <v>2585842.88</v>
      </c>
      <c r="H318" s="175">
        <v>864</v>
      </c>
    </row>
    <row r="319" spans="1:8" outlineLevel="2" x14ac:dyDescent="0.25">
      <c r="A319" s="134"/>
      <c r="B319" s="135" t="s">
        <v>172</v>
      </c>
      <c r="C319" s="136">
        <v>1950903.24</v>
      </c>
      <c r="D319" s="138">
        <v>762</v>
      </c>
      <c r="E319" s="136"/>
      <c r="F319" s="137">
        <v>-110</v>
      </c>
      <c r="G319" s="174">
        <v>1950903.24</v>
      </c>
      <c r="H319" s="175">
        <v>652</v>
      </c>
    </row>
    <row r="320" spans="1:8" outlineLevel="2" x14ac:dyDescent="0.25">
      <c r="A320" s="134"/>
      <c r="B320" s="135" t="s">
        <v>173</v>
      </c>
      <c r="C320" s="136">
        <v>1810090.01</v>
      </c>
      <c r="D320" s="138">
        <v>707</v>
      </c>
      <c r="E320" s="136"/>
      <c r="F320" s="137">
        <v>-102</v>
      </c>
      <c r="G320" s="174">
        <v>1810090.01</v>
      </c>
      <c r="H320" s="175">
        <v>605</v>
      </c>
    </row>
    <row r="321" spans="1:8" outlineLevel="2" x14ac:dyDescent="0.25">
      <c r="A321" s="134"/>
      <c r="B321" s="135" t="s">
        <v>174</v>
      </c>
      <c r="C321" s="136">
        <v>1810090.01</v>
      </c>
      <c r="D321" s="138">
        <v>707</v>
      </c>
      <c r="E321" s="136"/>
      <c r="F321" s="137">
        <v>-102</v>
      </c>
      <c r="G321" s="174">
        <v>1810090.01</v>
      </c>
      <c r="H321" s="175">
        <v>605</v>
      </c>
    </row>
    <row r="322" spans="1:8" outlineLevel="2" x14ac:dyDescent="0.25">
      <c r="A322" s="134"/>
      <c r="B322" s="135" t="s">
        <v>175</v>
      </c>
      <c r="C322" s="136">
        <v>1810090.01</v>
      </c>
      <c r="D322" s="138">
        <v>707</v>
      </c>
      <c r="E322" s="136"/>
      <c r="F322" s="137">
        <v>-102</v>
      </c>
      <c r="G322" s="174">
        <v>1810090.01</v>
      </c>
      <c r="H322" s="175">
        <v>605</v>
      </c>
    </row>
    <row r="323" spans="1:8" outlineLevel="2" x14ac:dyDescent="0.25">
      <c r="A323" s="134"/>
      <c r="B323" s="135" t="s">
        <v>176</v>
      </c>
      <c r="C323" s="136">
        <v>1996987.57</v>
      </c>
      <c r="D323" s="138">
        <v>780</v>
      </c>
      <c r="E323" s="136"/>
      <c r="F323" s="137">
        <v>-113</v>
      </c>
      <c r="G323" s="174">
        <v>1996987.57</v>
      </c>
      <c r="H323" s="175">
        <v>667</v>
      </c>
    </row>
    <row r="324" spans="1:8" outlineLevel="2" x14ac:dyDescent="0.25">
      <c r="A324" s="134"/>
      <c r="B324" s="135" t="s">
        <v>177</v>
      </c>
      <c r="C324" s="136">
        <v>1996987.57</v>
      </c>
      <c r="D324" s="138">
        <v>780</v>
      </c>
      <c r="E324" s="136"/>
      <c r="F324" s="137">
        <v>-113</v>
      </c>
      <c r="G324" s="174">
        <v>1996987.57</v>
      </c>
      <c r="H324" s="175">
        <v>667</v>
      </c>
    </row>
    <row r="325" spans="1:8" outlineLevel="2" x14ac:dyDescent="0.25">
      <c r="A325" s="134"/>
      <c r="B325" s="135" t="s">
        <v>178</v>
      </c>
      <c r="C325" s="136">
        <v>1996987.57</v>
      </c>
      <c r="D325" s="138">
        <v>780</v>
      </c>
      <c r="E325" s="136"/>
      <c r="F325" s="137">
        <v>-113</v>
      </c>
      <c r="G325" s="174">
        <v>1996987.57</v>
      </c>
      <c r="H325" s="175">
        <v>667</v>
      </c>
    </row>
    <row r="326" spans="1:8" outlineLevel="2" x14ac:dyDescent="0.25">
      <c r="A326" s="134"/>
      <c r="B326" s="135" t="s">
        <v>179</v>
      </c>
      <c r="C326" s="136">
        <v>1298041.9099999999</v>
      </c>
      <c r="D326" s="138">
        <v>507</v>
      </c>
      <c r="E326" s="136"/>
      <c r="F326" s="137">
        <v>-76</v>
      </c>
      <c r="G326" s="174">
        <v>1298041.9099999999</v>
      </c>
      <c r="H326" s="175">
        <v>431</v>
      </c>
    </row>
    <row r="327" spans="1:8" ht="47.25" collapsed="1" x14ac:dyDescent="0.25">
      <c r="A327" s="127" t="s">
        <v>208</v>
      </c>
      <c r="B327" s="127" t="s">
        <v>99</v>
      </c>
      <c r="C327" s="128">
        <v>28086142</v>
      </c>
      <c r="D327" s="129">
        <v>10979</v>
      </c>
      <c r="E327" s="128">
        <v>0</v>
      </c>
      <c r="F327" s="129">
        <v>-1584</v>
      </c>
      <c r="G327" s="170">
        <v>28086142</v>
      </c>
      <c r="H327" s="171">
        <v>9395</v>
      </c>
    </row>
    <row r="328" spans="1:8" outlineLevel="1" x14ac:dyDescent="0.25">
      <c r="A328" s="130"/>
      <c r="B328" s="131" t="s">
        <v>31</v>
      </c>
      <c r="C328" s="132">
        <v>28086142</v>
      </c>
      <c r="D328" s="133">
        <v>10979</v>
      </c>
      <c r="E328" s="132">
        <v>0</v>
      </c>
      <c r="F328" s="133">
        <v>-1584</v>
      </c>
      <c r="G328" s="172">
        <v>28086142</v>
      </c>
      <c r="H328" s="173">
        <v>9395</v>
      </c>
    </row>
    <row r="329" spans="1:8" outlineLevel="2" x14ac:dyDescent="0.25">
      <c r="A329" s="134"/>
      <c r="B329" s="135" t="s">
        <v>168</v>
      </c>
      <c r="C329" s="136">
        <v>1460714.74</v>
      </c>
      <c r="D329" s="138">
        <v>571</v>
      </c>
      <c r="E329" s="136"/>
      <c r="F329" s="137">
        <v>-82</v>
      </c>
      <c r="G329" s="174">
        <v>1460714.74</v>
      </c>
      <c r="H329" s="175">
        <v>489</v>
      </c>
    </row>
    <row r="330" spans="1:8" outlineLevel="2" x14ac:dyDescent="0.25">
      <c r="A330" s="134"/>
      <c r="B330" s="135" t="s">
        <v>169</v>
      </c>
      <c r="C330" s="136">
        <v>3033988.93</v>
      </c>
      <c r="D330" s="137">
        <v>1186</v>
      </c>
      <c r="E330" s="136"/>
      <c r="F330" s="137">
        <v>-171</v>
      </c>
      <c r="G330" s="174">
        <v>3033988.93</v>
      </c>
      <c r="H330" s="175">
        <v>1015</v>
      </c>
    </row>
    <row r="331" spans="1:8" outlineLevel="2" x14ac:dyDescent="0.25">
      <c r="A331" s="134"/>
      <c r="B331" s="135" t="s">
        <v>170</v>
      </c>
      <c r="C331" s="136">
        <v>2977709.2</v>
      </c>
      <c r="D331" s="137">
        <v>1164</v>
      </c>
      <c r="E331" s="136"/>
      <c r="F331" s="137">
        <v>-168</v>
      </c>
      <c r="G331" s="174">
        <v>2977709.2</v>
      </c>
      <c r="H331" s="175">
        <v>996</v>
      </c>
    </row>
    <row r="332" spans="1:8" outlineLevel="2" x14ac:dyDescent="0.25">
      <c r="A332" s="134"/>
      <c r="B332" s="135" t="s">
        <v>171</v>
      </c>
      <c r="C332" s="136">
        <v>3090268.65</v>
      </c>
      <c r="D332" s="137">
        <v>1208</v>
      </c>
      <c r="E332" s="136"/>
      <c r="F332" s="137">
        <v>-174</v>
      </c>
      <c r="G332" s="174">
        <v>3090268.65</v>
      </c>
      <c r="H332" s="175">
        <v>1034</v>
      </c>
    </row>
    <row r="333" spans="1:8" outlineLevel="2" x14ac:dyDescent="0.25">
      <c r="A333" s="134"/>
      <c r="B333" s="135" t="s">
        <v>172</v>
      </c>
      <c r="C333" s="136">
        <v>2330492.34</v>
      </c>
      <c r="D333" s="138">
        <v>911</v>
      </c>
      <c r="E333" s="136"/>
      <c r="F333" s="137">
        <v>-131</v>
      </c>
      <c r="G333" s="174">
        <v>2330492.34</v>
      </c>
      <c r="H333" s="175">
        <v>780</v>
      </c>
    </row>
    <row r="334" spans="1:8" outlineLevel="2" x14ac:dyDescent="0.25">
      <c r="A334" s="134"/>
      <c r="B334" s="135" t="s">
        <v>173</v>
      </c>
      <c r="C334" s="136">
        <v>2161653.16</v>
      </c>
      <c r="D334" s="138">
        <v>845</v>
      </c>
      <c r="E334" s="136"/>
      <c r="F334" s="137">
        <v>-122</v>
      </c>
      <c r="G334" s="174">
        <v>2161653.16</v>
      </c>
      <c r="H334" s="175">
        <v>723</v>
      </c>
    </row>
    <row r="335" spans="1:8" outlineLevel="2" x14ac:dyDescent="0.25">
      <c r="A335" s="134"/>
      <c r="B335" s="135" t="s">
        <v>174</v>
      </c>
      <c r="C335" s="136">
        <v>2161653.16</v>
      </c>
      <c r="D335" s="138">
        <v>845</v>
      </c>
      <c r="E335" s="136"/>
      <c r="F335" s="137">
        <v>-122</v>
      </c>
      <c r="G335" s="174">
        <v>2161653.16</v>
      </c>
      <c r="H335" s="175">
        <v>723</v>
      </c>
    </row>
    <row r="336" spans="1:8" outlineLevel="2" x14ac:dyDescent="0.25">
      <c r="A336" s="134"/>
      <c r="B336" s="135" t="s">
        <v>175</v>
      </c>
      <c r="C336" s="136">
        <v>2161653.16</v>
      </c>
      <c r="D336" s="138">
        <v>845</v>
      </c>
      <c r="E336" s="136"/>
      <c r="F336" s="137">
        <v>-122</v>
      </c>
      <c r="G336" s="174">
        <v>2161653.16</v>
      </c>
      <c r="H336" s="175">
        <v>723</v>
      </c>
    </row>
    <row r="337" spans="1:8" outlineLevel="2" x14ac:dyDescent="0.25">
      <c r="A337" s="134"/>
      <c r="B337" s="135" t="s">
        <v>176</v>
      </c>
      <c r="C337" s="136">
        <v>2386772.06</v>
      </c>
      <c r="D337" s="138">
        <v>933</v>
      </c>
      <c r="E337" s="136"/>
      <c r="F337" s="137">
        <v>-135</v>
      </c>
      <c r="G337" s="174">
        <v>2386772.06</v>
      </c>
      <c r="H337" s="175">
        <v>798</v>
      </c>
    </row>
    <row r="338" spans="1:8" outlineLevel="2" x14ac:dyDescent="0.25">
      <c r="A338" s="134"/>
      <c r="B338" s="135" t="s">
        <v>177</v>
      </c>
      <c r="C338" s="136">
        <v>2386772.06</v>
      </c>
      <c r="D338" s="138">
        <v>933</v>
      </c>
      <c r="E338" s="136"/>
      <c r="F338" s="137">
        <v>-135</v>
      </c>
      <c r="G338" s="174">
        <v>2386772.06</v>
      </c>
      <c r="H338" s="175">
        <v>798</v>
      </c>
    </row>
    <row r="339" spans="1:8" outlineLevel="2" x14ac:dyDescent="0.25">
      <c r="A339" s="134"/>
      <c r="B339" s="135" t="s">
        <v>178</v>
      </c>
      <c r="C339" s="136">
        <v>2386772.06</v>
      </c>
      <c r="D339" s="138">
        <v>933</v>
      </c>
      <c r="E339" s="136"/>
      <c r="F339" s="137">
        <v>-135</v>
      </c>
      <c r="G339" s="174">
        <v>2386772.06</v>
      </c>
      <c r="H339" s="175">
        <v>798</v>
      </c>
    </row>
    <row r="340" spans="1:8" outlineLevel="2" x14ac:dyDescent="0.25">
      <c r="A340" s="134"/>
      <c r="B340" s="135" t="s">
        <v>179</v>
      </c>
      <c r="C340" s="136">
        <v>1547692.48</v>
      </c>
      <c r="D340" s="138">
        <v>605</v>
      </c>
      <c r="E340" s="136"/>
      <c r="F340" s="137">
        <v>-87</v>
      </c>
      <c r="G340" s="174">
        <v>1547692.48</v>
      </c>
      <c r="H340" s="175">
        <v>518</v>
      </c>
    </row>
    <row r="341" spans="1:8" ht="31.5" collapsed="1" x14ac:dyDescent="0.25">
      <c r="A341" s="127" t="s">
        <v>209</v>
      </c>
      <c r="B341" s="127" t="s">
        <v>100</v>
      </c>
      <c r="C341" s="128">
        <v>16882029</v>
      </c>
      <c r="D341" s="129">
        <v>6597</v>
      </c>
      <c r="E341" s="128">
        <v>0</v>
      </c>
      <c r="F341" s="129">
        <v>-961</v>
      </c>
      <c r="G341" s="170">
        <v>16882029</v>
      </c>
      <c r="H341" s="171">
        <v>5636</v>
      </c>
    </row>
    <row r="342" spans="1:8" outlineLevel="1" x14ac:dyDescent="0.25">
      <c r="A342" s="130"/>
      <c r="B342" s="131" t="s">
        <v>31</v>
      </c>
      <c r="C342" s="132">
        <v>16882029</v>
      </c>
      <c r="D342" s="133">
        <v>6597</v>
      </c>
      <c r="E342" s="132">
        <v>0</v>
      </c>
      <c r="F342" s="133">
        <v>-961</v>
      </c>
      <c r="G342" s="172">
        <v>16882029</v>
      </c>
      <c r="H342" s="173">
        <v>5636</v>
      </c>
    </row>
    <row r="343" spans="1:8" outlineLevel="2" x14ac:dyDescent="0.25">
      <c r="A343" s="134"/>
      <c r="B343" s="135" t="s">
        <v>168</v>
      </c>
      <c r="C343" s="136">
        <v>877752.91</v>
      </c>
      <c r="D343" s="138">
        <v>343</v>
      </c>
      <c r="E343" s="136"/>
      <c r="F343" s="137">
        <v>-50</v>
      </c>
      <c r="G343" s="174">
        <v>877752.91</v>
      </c>
      <c r="H343" s="175">
        <v>293</v>
      </c>
    </row>
    <row r="344" spans="1:8" outlineLevel="2" x14ac:dyDescent="0.25">
      <c r="A344" s="134"/>
      <c r="B344" s="135" t="s">
        <v>169</v>
      </c>
      <c r="C344" s="136">
        <v>1822041.03</v>
      </c>
      <c r="D344" s="138">
        <v>712</v>
      </c>
      <c r="E344" s="136"/>
      <c r="F344" s="137">
        <v>-104</v>
      </c>
      <c r="G344" s="174">
        <v>1822041.03</v>
      </c>
      <c r="H344" s="175">
        <v>608</v>
      </c>
    </row>
    <row r="345" spans="1:8" outlineLevel="2" x14ac:dyDescent="0.25">
      <c r="A345" s="134"/>
      <c r="B345" s="135" t="s">
        <v>170</v>
      </c>
      <c r="C345" s="136">
        <v>1788773.42</v>
      </c>
      <c r="D345" s="138">
        <v>699</v>
      </c>
      <c r="E345" s="136"/>
      <c r="F345" s="137">
        <v>-102</v>
      </c>
      <c r="G345" s="174">
        <v>1788773.42</v>
      </c>
      <c r="H345" s="175">
        <v>597</v>
      </c>
    </row>
    <row r="346" spans="1:8" outlineLevel="2" x14ac:dyDescent="0.25">
      <c r="A346" s="134"/>
      <c r="B346" s="135" t="s">
        <v>171</v>
      </c>
      <c r="C346" s="136">
        <v>1857867.68</v>
      </c>
      <c r="D346" s="138">
        <v>726</v>
      </c>
      <c r="E346" s="136"/>
      <c r="F346" s="137">
        <v>-106</v>
      </c>
      <c r="G346" s="174">
        <v>1857867.68</v>
      </c>
      <c r="H346" s="175">
        <v>620</v>
      </c>
    </row>
    <row r="347" spans="1:8" outlineLevel="2" x14ac:dyDescent="0.25">
      <c r="A347" s="134"/>
      <c r="B347" s="135" t="s">
        <v>172</v>
      </c>
      <c r="C347" s="136">
        <v>1402357.42</v>
      </c>
      <c r="D347" s="138">
        <v>548</v>
      </c>
      <c r="E347" s="136"/>
      <c r="F347" s="137">
        <v>-80</v>
      </c>
      <c r="G347" s="174">
        <v>1402357.42</v>
      </c>
      <c r="H347" s="175">
        <v>468</v>
      </c>
    </row>
    <row r="348" spans="1:8" outlineLevel="2" x14ac:dyDescent="0.25">
      <c r="A348" s="134"/>
      <c r="B348" s="135" t="s">
        <v>173</v>
      </c>
      <c r="C348" s="136">
        <v>1299995.56</v>
      </c>
      <c r="D348" s="138">
        <v>508</v>
      </c>
      <c r="E348" s="136"/>
      <c r="F348" s="137">
        <v>-74</v>
      </c>
      <c r="G348" s="174">
        <v>1299995.56</v>
      </c>
      <c r="H348" s="175">
        <v>434</v>
      </c>
    </row>
    <row r="349" spans="1:8" outlineLevel="2" x14ac:dyDescent="0.25">
      <c r="A349" s="134"/>
      <c r="B349" s="135" t="s">
        <v>174</v>
      </c>
      <c r="C349" s="136">
        <v>1299995.56</v>
      </c>
      <c r="D349" s="138">
        <v>508</v>
      </c>
      <c r="E349" s="136"/>
      <c r="F349" s="137">
        <v>-74</v>
      </c>
      <c r="G349" s="174">
        <v>1299995.56</v>
      </c>
      <c r="H349" s="175">
        <v>434</v>
      </c>
    </row>
    <row r="350" spans="1:8" outlineLevel="2" x14ac:dyDescent="0.25">
      <c r="A350" s="134"/>
      <c r="B350" s="135" t="s">
        <v>175</v>
      </c>
      <c r="C350" s="136">
        <v>1299995.56</v>
      </c>
      <c r="D350" s="138">
        <v>508</v>
      </c>
      <c r="E350" s="136"/>
      <c r="F350" s="137">
        <v>-74</v>
      </c>
      <c r="G350" s="174">
        <v>1299995.56</v>
      </c>
      <c r="H350" s="175">
        <v>434</v>
      </c>
    </row>
    <row r="351" spans="1:8" outlineLevel="2" x14ac:dyDescent="0.25">
      <c r="A351" s="134"/>
      <c r="B351" s="135" t="s">
        <v>176</v>
      </c>
      <c r="C351" s="136">
        <v>1435625.02</v>
      </c>
      <c r="D351" s="138">
        <v>561</v>
      </c>
      <c r="E351" s="136"/>
      <c r="F351" s="137">
        <v>-82</v>
      </c>
      <c r="G351" s="174">
        <v>1435625.02</v>
      </c>
      <c r="H351" s="175">
        <v>479</v>
      </c>
    </row>
    <row r="352" spans="1:8" outlineLevel="2" x14ac:dyDescent="0.25">
      <c r="A352" s="134"/>
      <c r="B352" s="135" t="s">
        <v>177</v>
      </c>
      <c r="C352" s="136">
        <v>1435625.02</v>
      </c>
      <c r="D352" s="138">
        <v>561</v>
      </c>
      <c r="E352" s="136"/>
      <c r="F352" s="137">
        <v>-82</v>
      </c>
      <c r="G352" s="174">
        <v>1435625.02</v>
      </c>
      <c r="H352" s="175">
        <v>479</v>
      </c>
    </row>
    <row r="353" spans="1:8" outlineLevel="2" x14ac:dyDescent="0.25">
      <c r="A353" s="134"/>
      <c r="B353" s="135" t="s">
        <v>178</v>
      </c>
      <c r="C353" s="136">
        <v>1435625.02</v>
      </c>
      <c r="D353" s="138">
        <v>561</v>
      </c>
      <c r="E353" s="136"/>
      <c r="F353" s="137">
        <v>-82</v>
      </c>
      <c r="G353" s="174">
        <v>1435625.02</v>
      </c>
      <c r="H353" s="175">
        <v>479</v>
      </c>
    </row>
    <row r="354" spans="1:8" outlineLevel="2" x14ac:dyDescent="0.25">
      <c r="A354" s="134"/>
      <c r="B354" s="135" t="s">
        <v>179</v>
      </c>
      <c r="C354" s="136">
        <v>926374.8</v>
      </c>
      <c r="D354" s="138">
        <v>362</v>
      </c>
      <c r="E354" s="136"/>
      <c r="F354" s="137">
        <v>-51</v>
      </c>
      <c r="G354" s="174">
        <v>926374.8</v>
      </c>
      <c r="H354" s="175">
        <v>311</v>
      </c>
    </row>
    <row r="355" spans="1:8" ht="47.25" collapsed="1" x14ac:dyDescent="0.25">
      <c r="A355" s="127" t="s">
        <v>210</v>
      </c>
      <c r="B355" s="127" t="s">
        <v>101</v>
      </c>
      <c r="C355" s="128">
        <v>77546849</v>
      </c>
      <c r="D355" s="129">
        <v>30451</v>
      </c>
      <c r="E355" s="128">
        <v>0</v>
      </c>
      <c r="F355" s="129">
        <v>-4396</v>
      </c>
      <c r="G355" s="170">
        <v>77546849</v>
      </c>
      <c r="H355" s="171">
        <v>26055</v>
      </c>
    </row>
    <row r="356" spans="1:8" outlineLevel="1" x14ac:dyDescent="0.25">
      <c r="A356" s="130"/>
      <c r="B356" s="131" t="s">
        <v>31</v>
      </c>
      <c r="C356" s="132">
        <v>77546849</v>
      </c>
      <c r="D356" s="133">
        <v>30451</v>
      </c>
      <c r="E356" s="132">
        <v>0</v>
      </c>
      <c r="F356" s="133">
        <v>-4396</v>
      </c>
      <c r="G356" s="172">
        <v>77546849</v>
      </c>
      <c r="H356" s="173">
        <v>26055</v>
      </c>
    </row>
    <row r="357" spans="1:8" outlineLevel="2" x14ac:dyDescent="0.25">
      <c r="A357" s="134"/>
      <c r="B357" s="135" t="s">
        <v>168</v>
      </c>
      <c r="C357" s="136">
        <v>4031285.08</v>
      </c>
      <c r="D357" s="137">
        <v>1583</v>
      </c>
      <c r="E357" s="136"/>
      <c r="F357" s="137">
        <v>-229</v>
      </c>
      <c r="G357" s="174">
        <v>4031285.08</v>
      </c>
      <c r="H357" s="175">
        <v>1354</v>
      </c>
    </row>
    <row r="358" spans="1:8" outlineLevel="2" x14ac:dyDescent="0.25">
      <c r="A358" s="134"/>
      <c r="B358" s="135" t="s">
        <v>169</v>
      </c>
      <c r="C358" s="136">
        <v>8375803.2999999998</v>
      </c>
      <c r="D358" s="137">
        <v>3289</v>
      </c>
      <c r="E358" s="136"/>
      <c r="F358" s="137">
        <v>-475</v>
      </c>
      <c r="G358" s="174">
        <v>8375803.2999999998</v>
      </c>
      <c r="H358" s="175">
        <v>2814</v>
      </c>
    </row>
    <row r="359" spans="1:8" outlineLevel="2" x14ac:dyDescent="0.25">
      <c r="A359" s="134"/>
      <c r="B359" s="135" t="s">
        <v>170</v>
      </c>
      <c r="C359" s="136">
        <v>8220460.04</v>
      </c>
      <c r="D359" s="137">
        <v>3228</v>
      </c>
      <c r="E359" s="136"/>
      <c r="F359" s="137">
        <v>-466</v>
      </c>
      <c r="G359" s="174">
        <v>8220460.04</v>
      </c>
      <c r="H359" s="175">
        <v>2762</v>
      </c>
    </row>
    <row r="360" spans="1:8" outlineLevel="2" x14ac:dyDescent="0.25">
      <c r="A360" s="134"/>
      <c r="B360" s="135" t="s">
        <v>171</v>
      </c>
      <c r="C360" s="136">
        <v>8531146.5700000003</v>
      </c>
      <c r="D360" s="137">
        <v>3350</v>
      </c>
      <c r="E360" s="136"/>
      <c r="F360" s="137">
        <v>-484</v>
      </c>
      <c r="G360" s="174">
        <v>8531146.5700000003</v>
      </c>
      <c r="H360" s="175">
        <v>2866</v>
      </c>
    </row>
    <row r="361" spans="1:8" outlineLevel="2" x14ac:dyDescent="0.25">
      <c r="A361" s="134"/>
      <c r="B361" s="135" t="s">
        <v>172</v>
      </c>
      <c r="C361" s="136">
        <v>6435285.7800000003</v>
      </c>
      <c r="D361" s="137">
        <v>2527</v>
      </c>
      <c r="E361" s="136"/>
      <c r="F361" s="137">
        <v>-365</v>
      </c>
      <c r="G361" s="174">
        <v>6435285.7800000003</v>
      </c>
      <c r="H361" s="175">
        <v>2162</v>
      </c>
    </row>
    <row r="362" spans="1:8" outlineLevel="2" x14ac:dyDescent="0.25">
      <c r="A362" s="134"/>
      <c r="B362" s="135" t="s">
        <v>173</v>
      </c>
      <c r="C362" s="136">
        <v>5971802.5999999996</v>
      </c>
      <c r="D362" s="137">
        <v>2345</v>
      </c>
      <c r="E362" s="136"/>
      <c r="F362" s="137">
        <v>-338</v>
      </c>
      <c r="G362" s="174">
        <v>5971802.5999999996</v>
      </c>
      <c r="H362" s="175">
        <v>2007</v>
      </c>
    </row>
    <row r="363" spans="1:8" outlineLevel="2" x14ac:dyDescent="0.25">
      <c r="A363" s="134"/>
      <c r="B363" s="135" t="s">
        <v>174</v>
      </c>
      <c r="C363" s="136">
        <v>5971802.5999999996</v>
      </c>
      <c r="D363" s="137">
        <v>2345</v>
      </c>
      <c r="E363" s="136"/>
      <c r="F363" s="137">
        <v>-338</v>
      </c>
      <c r="G363" s="174">
        <v>5971802.5999999996</v>
      </c>
      <c r="H363" s="175">
        <v>2007</v>
      </c>
    </row>
    <row r="364" spans="1:8" outlineLevel="2" x14ac:dyDescent="0.25">
      <c r="A364" s="134"/>
      <c r="B364" s="135" t="s">
        <v>175</v>
      </c>
      <c r="C364" s="136">
        <v>5971802.5999999996</v>
      </c>
      <c r="D364" s="137">
        <v>2345</v>
      </c>
      <c r="E364" s="136"/>
      <c r="F364" s="137">
        <v>-338</v>
      </c>
      <c r="G364" s="174">
        <v>5971802.5999999996</v>
      </c>
      <c r="H364" s="175">
        <v>2007</v>
      </c>
    </row>
    <row r="365" spans="1:8" outlineLevel="2" x14ac:dyDescent="0.25">
      <c r="A365" s="134"/>
      <c r="B365" s="135" t="s">
        <v>176</v>
      </c>
      <c r="C365" s="136">
        <v>6590629.0499999998</v>
      </c>
      <c r="D365" s="137">
        <v>2588</v>
      </c>
      <c r="E365" s="136"/>
      <c r="F365" s="137">
        <v>-374</v>
      </c>
      <c r="G365" s="174">
        <v>6590629.0499999998</v>
      </c>
      <c r="H365" s="175">
        <v>2214</v>
      </c>
    </row>
    <row r="366" spans="1:8" outlineLevel="2" x14ac:dyDescent="0.25">
      <c r="A366" s="134"/>
      <c r="B366" s="135" t="s">
        <v>177</v>
      </c>
      <c r="C366" s="136">
        <v>6590629.0499999998</v>
      </c>
      <c r="D366" s="137">
        <v>2588</v>
      </c>
      <c r="E366" s="136"/>
      <c r="F366" s="137">
        <v>-374</v>
      </c>
      <c r="G366" s="174">
        <v>6590629.0499999998</v>
      </c>
      <c r="H366" s="175">
        <v>2214</v>
      </c>
    </row>
    <row r="367" spans="1:8" outlineLevel="2" x14ac:dyDescent="0.25">
      <c r="A367" s="134"/>
      <c r="B367" s="135" t="s">
        <v>178</v>
      </c>
      <c r="C367" s="136">
        <v>6590629.0499999998</v>
      </c>
      <c r="D367" s="137">
        <v>2588</v>
      </c>
      <c r="E367" s="136"/>
      <c r="F367" s="137">
        <v>-374</v>
      </c>
      <c r="G367" s="174">
        <v>6590629.0499999998</v>
      </c>
      <c r="H367" s="175">
        <v>2214</v>
      </c>
    </row>
    <row r="368" spans="1:8" outlineLevel="2" x14ac:dyDescent="0.25">
      <c r="A368" s="134"/>
      <c r="B368" s="135" t="s">
        <v>179</v>
      </c>
      <c r="C368" s="136">
        <v>4265573.28</v>
      </c>
      <c r="D368" s="137">
        <v>1675</v>
      </c>
      <c r="E368" s="136"/>
      <c r="F368" s="137">
        <v>-241</v>
      </c>
      <c r="G368" s="174">
        <v>4265573.28</v>
      </c>
      <c r="H368" s="175">
        <v>1434</v>
      </c>
    </row>
    <row r="369" spans="1:8" ht="47.25" collapsed="1" x14ac:dyDescent="0.25">
      <c r="A369" s="127" t="s">
        <v>211</v>
      </c>
      <c r="B369" s="127" t="s">
        <v>102</v>
      </c>
      <c r="C369" s="128">
        <v>19231158</v>
      </c>
      <c r="D369" s="129">
        <v>7491</v>
      </c>
      <c r="E369" s="128">
        <v>0</v>
      </c>
      <c r="F369" s="129">
        <v>-1088</v>
      </c>
      <c r="G369" s="170">
        <v>19231158</v>
      </c>
      <c r="H369" s="171">
        <v>6403</v>
      </c>
    </row>
    <row r="370" spans="1:8" outlineLevel="1" x14ac:dyDescent="0.25">
      <c r="A370" s="130"/>
      <c r="B370" s="131" t="s">
        <v>31</v>
      </c>
      <c r="C370" s="132">
        <v>19231158</v>
      </c>
      <c r="D370" s="133">
        <v>7491</v>
      </c>
      <c r="E370" s="132">
        <v>0</v>
      </c>
      <c r="F370" s="133">
        <v>-1088</v>
      </c>
      <c r="G370" s="172">
        <v>19231158</v>
      </c>
      <c r="H370" s="173">
        <v>6403</v>
      </c>
    </row>
    <row r="371" spans="1:8" outlineLevel="2" x14ac:dyDescent="0.25">
      <c r="A371" s="134"/>
      <c r="B371" s="135" t="s">
        <v>168</v>
      </c>
      <c r="C371" s="136">
        <v>1001221.68</v>
      </c>
      <c r="D371" s="138">
        <v>390</v>
      </c>
      <c r="E371" s="136"/>
      <c r="F371" s="137">
        <v>-56</v>
      </c>
      <c r="G371" s="174">
        <v>1001221.68</v>
      </c>
      <c r="H371" s="175">
        <v>334</v>
      </c>
    </row>
    <row r="372" spans="1:8" outlineLevel="2" x14ac:dyDescent="0.25">
      <c r="A372" s="134"/>
      <c r="B372" s="135" t="s">
        <v>169</v>
      </c>
      <c r="C372" s="136">
        <v>2076893.18</v>
      </c>
      <c r="D372" s="138">
        <v>809</v>
      </c>
      <c r="E372" s="136"/>
      <c r="F372" s="137">
        <v>-118</v>
      </c>
      <c r="G372" s="174">
        <v>2076893.18</v>
      </c>
      <c r="H372" s="175">
        <v>691</v>
      </c>
    </row>
    <row r="373" spans="1:8" outlineLevel="2" x14ac:dyDescent="0.25">
      <c r="A373" s="134"/>
      <c r="B373" s="135" t="s">
        <v>170</v>
      </c>
      <c r="C373" s="136">
        <v>2038384.66</v>
      </c>
      <c r="D373" s="138">
        <v>794</v>
      </c>
      <c r="E373" s="136"/>
      <c r="F373" s="137">
        <v>-115</v>
      </c>
      <c r="G373" s="174">
        <v>2038384.66</v>
      </c>
      <c r="H373" s="175">
        <v>679</v>
      </c>
    </row>
    <row r="374" spans="1:8" outlineLevel="2" x14ac:dyDescent="0.25">
      <c r="A374" s="134"/>
      <c r="B374" s="135" t="s">
        <v>171</v>
      </c>
      <c r="C374" s="136">
        <v>2115401.71</v>
      </c>
      <c r="D374" s="138">
        <v>824</v>
      </c>
      <c r="E374" s="136"/>
      <c r="F374" s="137">
        <v>-120</v>
      </c>
      <c r="G374" s="174">
        <v>2115401.71</v>
      </c>
      <c r="H374" s="175">
        <v>704</v>
      </c>
    </row>
    <row r="375" spans="1:8" outlineLevel="2" x14ac:dyDescent="0.25">
      <c r="A375" s="134"/>
      <c r="B375" s="135" t="s">
        <v>172</v>
      </c>
      <c r="C375" s="136">
        <v>1596820.22</v>
      </c>
      <c r="D375" s="138">
        <v>622</v>
      </c>
      <c r="E375" s="136"/>
      <c r="F375" s="137">
        <v>-90</v>
      </c>
      <c r="G375" s="174">
        <v>1596820.22</v>
      </c>
      <c r="H375" s="175">
        <v>532</v>
      </c>
    </row>
    <row r="376" spans="1:8" outlineLevel="2" x14ac:dyDescent="0.25">
      <c r="A376" s="134"/>
      <c r="B376" s="135" t="s">
        <v>173</v>
      </c>
      <c r="C376" s="136">
        <v>1481294.64</v>
      </c>
      <c r="D376" s="138">
        <v>577</v>
      </c>
      <c r="E376" s="136"/>
      <c r="F376" s="137">
        <v>-84</v>
      </c>
      <c r="G376" s="174">
        <v>1481294.64</v>
      </c>
      <c r="H376" s="175">
        <v>493</v>
      </c>
    </row>
    <row r="377" spans="1:8" outlineLevel="2" x14ac:dyDescent="0.25">
      <c r="A377" s="134"/>
      <c r="B377" s="135" t="s">
        <v>174</v>
      </c>
      <c r="C377" s="136">
        <v>1481294.64</v>
      </c>
      <c r="D377" s="138">
        <v>577</v>
      </c>
      <c r="E377" s="136"/>
      <c r="F377" s="137">
        <v>-84</v>
      </c>
      <c r="G377" s="174">
        <v>1481294.64</v>
      </c>
      <c r="H377" s="175">
        <v>493</v>
      </c>
    </row>
    <row r="378" spans="1:8" outlineLevel="2" x14ac:dyDescent="0.25">
      <c r="A378" s="134"/>
      <c r="B378" s="135" t="s">
        <v>175</v>
      </c>
      <c r="C378" s="136">
        <v>1481294.64</v>
      </c>
      <c r="D378" s="138">
        <v>577</v>
      </c>
      <c r="E378" s="136"/>
      <c r="F378" s="137">
        <v>-84</v>
      </c>
      <c r="G378" s="174">
        <v>1481294.64</v>
      </c>
      <c r="H378" s="175">
        <v>493</v>
      </c>
    </row>
    <row r="379" spans="1:8" outlineLevel="2" x14ac:dyDescent="0.25">
      <c r="A379" s="134"/>
      <c r="B379" s="135" t="s">
        <v>176</v>
      </c>
      <c r="C379" s="136">
        <v>1635328.75</v>
      </c>
      <c r="D379" s="138">
        <v>637</v>
      </c>
      <c r="E379" s="136"/>
      <c r="F379" s="137">
        <v>-92</v>
      </c>
      <c r="G379" s="174">
        <v>1635328.75</v>
      </c>
      <c r="H379" s="175">
        <v>545</v>
      </c>
    </row>
    <row r="380" spans="1:8" outlineLevel="2" x14ac:dyDescent="0.25">
      <c r="A380" s="134"/>
      <c r="B380" s="135" t="s">
        <v>177</v>
      </c>
      <c r="C380" s="136">
        <v>1635328.75</v>
      </c>
      <c r="D380" s="138">
        <v>637</v>
      </c>
      <c r="E380" s="136"/>
      <c r="F380" s="137">
        <v>-92</v>
      </c>
      <c r="G380" s="174">
        <v>1635328.75</v>
      </c>
      <c r="H380" s="175">
        <v>545</v>
      </c>
    </row>
    <row r="381" spans="1:8" outlineLevel="2" x14ac:dyDescent="0.25">
      <c r="A381" s="134"/>
      <c r="B381" s="135" t="s">
        <v>178</v>
      </c>
      <c r="C381" s="136">
        <v>1635328.75</v>
      </c>
      <c r="D381" s="138">
        <v>637</v>
      </c>
      <c r="E381" s="136"/>
      <c r="F381" s="137">
        <v>-92</v>
      </c>
      <c r="G381" s="174">
        <v>1635328.75</v>
      </c>
      <c r="H381" s="175">
        <v>545</v>
      </c>
    </row>
    <row r="382" spans="1:8" outlineLevel="2" x14ac:dyDescent="0.25">
      <c r="A382" s="134"/>
      <c r="B382" s="135" t="s">
        <v>179</v>
      </c>
      <c r="C382" s="136">
        <v>1052566.3799999999</v>
      </c>
      <c r="D382" s="138">
        <v>410</v>
      </c>
      <c r="E382" s="136"/>
      <c r="F382" s="137">
        <v>-61</v>
      </c>
      <c r="G382" s="174">
        <v>1052566.3799999999</v>
      </c>
      <c r="H382" s="175">
        <v>349</v>
      </c>
    </row>
    <row r="383" spans="1:8" ht="47.25" collapsed="1" x14ac:dyDescent="0.25">
      <c r="A383" s="127" t="s">
        <v>212</v>
      </c>
      <c r="B383" s="127" t="s">
        <v>103</v>
      </c>
      <c r="C383" s="128">
        <v>20876732</v>
      </c>
      <c r="D383" s="129">
        <v>8173</v>
      </c>
      <c r="E383" s="128">
        <v>0</v>
      </c>
      <c r="F383" s="129">
        <v>-1176</v>
      </c>
      <c r="G383" s="170">
        <v>20876732</v>
      </c>
      <c r="H383" s="171">
        <v>6997</v>
      </c>
    </row>
    <row r="384" spans="1:8" outlineLevel="1" x14ac:dyDescent="0.25">
      <c r="A384" s="130"/>
      <c r="B384" s="131" t="s">
        <v>31</v>
      </c>
      <c r="C384" s="132">
        <v>20876732</v>
      </c>
      <c r="D384" s="133">
        <v>8173</v>
      </c>
      <c r="E384" s="132">
        <v>0</v>
      </c>
      <c r="F384" s="133">
        <v>-1176</v>
      </c>
      <c r="G384" s="172">
        <v>20876732</v>
      </c>
      <c r="H384" s="173">
        <v>6997</v>
      </c>
    </row>
    <row r="385" spans="1:8" outlineLevel="2" x14ac:dyDescent="0.25">
      <c r="A385" s="134"/>
      <c r="B385" s="135" t="s">
        <v>168</v>
      </c>
      <c r="C385" s="136">
        <v>1085600.28</v>
      </c>
      <c r="D385" s="138">
        <v>425</v>
      </c>
      <c r="E385" s="136"/>
      <c r="F385" s="137">
        <v>-61</v>
      </c>
      <c r="G385" s="174">
        <v>1085600.28</v>
      </c>
      <c r="H385" s="175">
        <v>364</v>
      </c>
    </row>
    <row r="386" spans="1:8" outlineLevel="2" x14ac:dyDescent="0.25">
      <c r="A386" s="134"/>
      <c r="B386" s="135" t="s">
        <v>169</v>
      </c>
      <c r="C386" s="136">
        <v>2255494.23</v>
      </c>
      <c r="D386" s="138">
        <v>883</v>
      </c>
      <c r="E386" s="136"/>
      <c r="F386" s="137">
        <v>-127</v>
      </c>
      <c r="G386" s="174">
        <v>2255494.23</v>
      </c>
      <c r="H386" s="175">
        <v>756</v>
      </c>
    </row>
    <row r="387" spans="1:8" outlineLevel="2" x14ac:dyDescent="0.25">
      <c r="A387" s="134"/>
      <c r="B387" s="135" t="s">
        <v>170</v>
      </c>
      <c r="C387" s="136">
        <v>2212070.2200000002</v>
      </c>
      <c r="D387" s="138">
        <v>866</v>
      </c>
      <c r="E387" s="136"/>
      <c r="F387" s="137">
        <v>-125</v>
      </c>
      <c r="G387" s="174">
        <v>2212070.2200000002</v>
      </c>
      <c r="H387" s="175">
        <v>741</v>
      </c>
    </row>
    <row r="388" spans="1:8" outlineLevel="2" x14ac:dyDescent="0.25">
      <c r="A388" s="134"/>
      <c r="B388" s="135" t="s">
        <v>171</v>
      </c>
      <c r="C388" s="136">
        <v>2296363.89</v>
      </c>
      <c r="D388" s="138">
        <v>899</v>
      </c>
      <c r="E388" s="136"/>
      <c r="F388" s="137">
        <v>-129</v>
      </c>
      <c r="G388" s="174">
        <v>2296363.89</v>
      </c>
      <c r="H388" s="175">
        <v>770</v>
      </c>
    </row>
    <row r="389" spans="1:8" outlineLevel="2" x14ac:dyDescent="0.25">
      <c r="A389" s="134"/>
      <c r="B389" s="135" t="s">
        <v>172</v>
      </c>
      <c r="C389" s="136">
        <v>1731851.74</v>
      </c>
      <c r="D389" s="138">
        <v>678</v>
      </c>
      <c r="E389" s="136"/>
      <c r="F389" s="137">
        <v>-98</v>
      </c>
      <c r="G389" s="174">
        <v>1731851.74</v>
      </c>
      <c r="H389" s="175">
        <v>580</v>
      </c>
    </row>
    <row r="390" spans="1:8" outlineLevel="2" x14ac:dyDescent="0.25">
      <c r="A390" s="134"/>
      <c r="B390" s="135" t="s">
        <v>173</v>
      </c>
      <c r="C390" s="136">
        <v>1606688.42</v>
      </c>
      <c r="D390" s="138">
        <v>629</v>
      </c>
      <c r="E390" s="136"/>
      <c r="F390" s="137">
        <v>-91</v>
      </c>
      <c r="G390" s="174">
        <v>1606688.42</v>
      </c>
      <c r="H390" s="175">
        <v>538</v>
      </c>
    </row>
    <row r="391" spans="1:8" outlineLevel="2" x14ac:dyDescent="0.25">
      <c r="A391" s="134"/>
      <c r="B391" s="135" t="s">
        <v>174</v>
      </c>
      <c r="C391" s="136">
        <v>1606688.42</v>
      </c>
      <c r="D391" s="138">
        <v>629</v>
      </c>
      <c r="E391" s="136"/>
      <c r="F391" s="137">
        <v>-91</v>
      </c>
      <c r="G391" s="174">
        <v>1606688.42</v>
      </c>
      <c r="H391" s="175">
        <v>538</v>
      </c>
    </row>
    <row r="392" spans="1:8" outlineLevel="2" x14ac:dyDescent="0.25">
      <c r="A392" s="134"/>
      <c r="B392" s="135" t="s">
        <v>175</v>
      </c>
      <c r="C392" s="136">
        <v>1606688.42</v>
      </c>
      <c r="D392" s="138">
        <v>629</v>
      </c>
      <c r="E392" s="136"/>
      <c r="F392" s="137">
        <v>-91</v>
      </c>
      <c r="G392" s="174">
        <v>1606688.42</v>
      </c>
      <c r="H392" s="175">
        <v>538</v>
      </c>
    </row>
    <row r="393" spans="1:8" outlineLevel="2" x14ac:dyDescent="0.25">
      <c r="A393" s="134"/>
      <c r="B393" s="135" t="s">
        <v>176</v>
      </c>
      <c r="C393" s="136">
        <v>1775275.75</v>
      </c>
      <c r="D393" s="138">
        <v>695</v>
      </c>
      <c r="E393" s="136"/>
      <c r="F393" s="137">
        <v>-100</v>
      </c>
      <c r="G393" s="174">
        <v>1775275.75</v>
      </c>
      <c r="H393" s="175">
        <v>595</v>
      </c>
    </row>
    <row r="394" spans="1:8" outlineLevel="2" x14ac:dyDescent="0.25">
      <c r="A394" s="134"/>
      <c r="B394" s="135" t="s">
        <v>177</v>
      </c>
      <c r="C394" s="136">
        <v>1775275.75</v>
      </c>
      <c r="D394" s="138">
        <v>695</v>
      </c>
      <c r="E394" s="136"/>
      <c r="F394" s="137">
        <v>-100</v>
      </c>
      <c r="G394" s="174">
        <v>1775275.75</v>
      </c>
      <c r="H394" s="175">
        <v>595</v>
      </c>
    </row>
    <row r="395" spans="1:8" outlineLevel="2" x14ac:dyDescent="0.25">
      <c r="A395" s="134"/>
      <c r="B395" s="135" t="s">
        <v>178</v>
      </c>
      <c r="C395" s="136">
        <v>1775275.75</v>
      </c>
      <c r="D395" s="138">
        <v>695</v>
      </c>
      <c r="E395" s="136"/>
      <c r="F395" s="137">
        <v>-100</v>
      </c>
      <c r="G395" s="174">
        <v>1775275.75</v>
      </c>
      <c r="H395" s="175">
        <v>595</v>
      </c>
    </row>
    <row r="396" spans="1:8" outlineLevel="2" x14ac:dyDescent="0.25">
      <c r="A396" s="134"/>
      <c r="B396" s="135" t="s">
        <v>179</v>
      </c>
      <c r="C396" s="136">
        <v>1149459.1299999999</v>
      </c>
      <c r="D396" s="138">
        <v>450</v>
      </c>
      <c r="E396" s="136"/>
      <c r="F396" s="137">
        <v>-63</v>
      </c>
      <c r="G396" s="174">
        <v>1149459.1299999999</v>
      </c>
      <c r="H396" s="175">
        <v>387</v>
      </c>
    </row>
    <row r="397" spans="1:8" ht="31.5" collapsed="1" x14ac:dyDescent="0.25">
      <c r="A397" s="127" t="s">
        <v>213</v>
      </c>
      <c r="B397" s="127" t="s">
        <v>104</v>
      </c>
      <c r="C397" s="128">
        <v>20804122</v>
      </c>
      <c r="D397" s="129">
        <v>8072</v>
      </c>
      <c r="E397" s="128">
        <v>0</v>
      </c>
      <c r="F397" s="129">
        <v>-1166</v>
      </c>
      <c r="G397" s="170">
        <v>20804122</v>
      </c>
      <c r="H397" s="171">
        <v>6906</v>
      </c>
    </row>
    <row r="398" spans="1:8" outlineLevel="1" x14ac:dyDescent="0.25">
      <c r="A398" s="130"/>
      <c r="B398" s="131" t="s">
        <v>31</v>
      </c>
      <c r="C398" s="132">
        <v>20804122</v>
      </c>
      <c r="D398" s="133">
        <v>8072</v>
      </c>
      <c r="E398" s="132">
        <v>0</v>
      </c>
      <c r="F398" s="133">
        <v>-1166</v>
      </c>
      <c r="G398" s="172">
        <v>20804122</v>
      </c>
      <c r="H398" s="173">
        <v>6906</v>
      </c>
    </row>
    <row r="399" spans="1:8" outlineLevel="2" x14ac:dyDescent="0.25">
      <c r="A399" s="134"/>
      <c r="B399" s="135" t="s">
        <v>168</v>
      </c>
      <c r="C399" s="136">
        <v>1082474.1399999999</v>
      </c>
      <c r="D399" s="138">
        <v>420</v>
      </c>
      <c r="E399" s="136"/>
      <c r="F399" s="137">
        <v>-61</v>
      </c>
      <c r="G399" s="174">
        <v>1082474.1399999999</v>
      </c>
      <c r="H399" s="175">
        <v>359</v>
      </c>
    </row>
    <row r="400" spans="1:8" outlineLevel="2" x14ac:dyDescent="0.25">
      <c r="A400" s="134"/>
      <c r="B400" s="135" t="s">
        <v>169</v>
      </c>
      <c r="C400" s="136">
        <v>2247422.5</v>
      </c>
      <c r="D400" s="138">
        <v>872</v>
      </c>
      <c r="E400" s="136"/>
      <c r="F400" s="137">
        <v>-124</v>
      </c>
      <c r="G400" s="174">
        <v>2247422.5</v>
      </c>
      <c r="H400" s="175">
        <v>748</v>
      </c>
    </row>
    <row r="401" spans="1:8" outlineLevel="2" x14ac:dyDescent="0.25">
      <c r="A401" s="134"/>
      <c r="B401" s="135" t="s">
        <v>170</v>
      </c>
      <c r="C401" s="136">
        <v>2206185.39</v>
      </c>
      <c r="D401" s="138">
        <v>856</v>
      </c>
      <c r="E401" s="136"/>
      <c r="F401" s="137">
        <v>-124</v>
      </c>
      <c r="G401" s="174">
        <v>2206185.39</v>
      </c>
      <c r="H401" s="175">
        <v>732</v>
      </c>
    </row>
    <row r="402" spans="1:8" outlineLevel="2" x14ac:dyDescent="0.25">
      <c r="A402" s="134"/>
      <c r="B402" s="135" t="s">
        <v>171</v>
      </c>
      <c r="C402" s="136">
        <v>2288659.61</v>
      </c>
      <c r="D402" s="138">
        <v>888</v>
      </c>
      <c r="E402" s="136"/>
      <c r="F402" s="137">
        <v>-128</v>
      </c>
      <c r="G402" s="174">
        <v>2288659.61</v>
      </c>
      <c r="H402" s="175">
        <v>760</v>
      </c>
    </row>
    <row r="403" spans="1:8" outlineLevel="2" x14ac:dyDescent="0.25">
      <c r="A403" s="134"/>
      <c r="B403" s="135" t="s">
        <v>172</v>
      </c>
      <c r="C403" s="136">
        <v>1726803.98</v>
      </c>
      <c r="D403" s="138">
        <v>670</v>
      </c>
      <c r="E403" s="136"/>
      <c r="F403" s="137">
        <v>-97</v>
      </c>
      <c r="G403" s="174">
        <v>1726803.98</v>
      </c>
      <c r="H403" s="175">
        <v>573</v>
      </c>
    </row>
    <row r="404" spans="1:8" outlineLevel="2" x14ac:dyDescent="0.25">
      <c r="A404" s="134"/>
      <c r="B404" s="135" t="s">
        <v>173</v>
      </c>
      <c r="C404" s="136">
        <v>1603092.65</v>
      </c>
      <c r="D404" s="138">
        <v>622</v>
      </c>
      <c r="E404" s="136"/>
      <c r="F404" s="137">
        <v>-90</v>
      </c>
      <c r="G404" s="174">
        <v>1603092.65</v>
      </c>
      <c r="H404" s="175">
        <v>532</v>
      </c>
    </row>
    <row r="405" spans="1:8" outlineLevel="2" x14ac:dyDescent="0.25">
      <c r="A405" s="134"/>
      <c r="B405" s="135" t="s">
        <v>174</v>
      </c>
      <c r="C405" s="136">
        <v>1603092.65</v>
      </c>
      <c r="D405" s="138">
        <v>622</v>
      </c>
      <c r="E405" s="136"/>
      <c r="F405" s="137">
        <v>-90</v>
      </c>
      <c r="G405" s="174">
        <v>1603092.65</v>
      </c>
      <c r="H405" s="175">
        <v>532</v>
      </c>
    </row>
    <row r="406" spans="1:8" outlineLevel="2" x14ac:dyDescent="0.25">
      <c r="A406" s="134"/>
      <c r="B406" s="135" t="s">
        <v>175</v>
      </c>
      <c r="C406" s="136">
        <v>1603092.65</v>
      </c>
      <c r="D406" s="138">
        <v>622</v>
      </c>
      <c r="E406" s="136"/>
      <c r="F406" s="137">
        <v>-90</v>
      </c>
      <c r="G406" s="174">
        <v>1603092.65</v>
      </c>
      <c r="H406" s="175">
        <v>532</v>
      </c>
    </row>
    <row r="407" spans="1:8" outlineLevel="2" x14ac:dyDescent="0.25">
      <c r="A407" s="134"/>
      <c r="B407" s="135" t="s">
        <v>176</v>
      </c>
      <c r="C407" s="136">
        <v>1768041.09</v>
      </c>
      <c r="D407" s="138">
        <v>686</v>
      </c>
      <c r="E407" s="136"/>
      <c r="F407" s="137">
        <v>-99</v>
      </c>
      <c r="G407" s="174">
        <v>1768041.09</v>
      </c>
      <c r="H407" s="175">
        <v>587</v>
      </c>
    </row>
    <row r="408" spans="1:8" outlineLevel="2" x14ac:dyDescent="0.25">
      <c r="A408" s="134"/>
      <c r="B408" s="135" t="s">
        <v>177</v>
      </c>
      <c r="C408" s="136">
        <v>1768041.09</v>
      </c>
      <c r="D408" s="138">
        <v>686</v>
      </c>
      <c r="E408" s="136"/>
      <c r="F408" s="137">
        <v>-99</v>
      </c>
      <c r="G408" s="174">
        <v>1768041.09</v>
      </c>
      <c r="H408" s="175">
        <v>587</v>
      </c>
    </row>
    <row r="409" spans="1:8" outlineLevel="2" x14ac:dyDescent="0.25">
      <c r="A409" s="134"/>
      <c r="B409" s="135" t="s">
        <v>178</v>
      </c>
      <c r="C409" s="136">
        <v>1768041.09</v>
      </c>
      <c r="D409" s="138">
        <v>686</v>
      </c>
      <c r="E409" s="136"/>
      <c r="F409" s="137">
        <v>-99</v>
      </c>
      <c r="G409" s="174">
        <v>1768041.09</v>
      </c>
      <c r="H409" s="175">
        <v>587</v>
      </c>
    </row>
    <row r="410" spans="1:8" outlineLevel="2" x14ac:dyDescent="0.25">
      <c r="A410" s="134"/>
      <c r="B410" s="135" t="s">
        <v>179</v>
      </c>
      <c r="C410" s="136">
        <v>1139175.1599999999</v>
      </c>
      <c r="D410" s="138">
        <v>442</v>
      </c>
      <c r="E410" s="136"/>
      <c r="F410" s="137">
        <v>-65</v>
      </c>
      <c r="G410" s="174">
        <v>1139175.1599999999</v>
      </c>
      <c r="H410" s="175">
        <v>377</v>
      </c>
    </row>
    <row r="411" spans="1:8" ht="47.25" collapsed="1" x14ac:dyDescent="0.25">
      <c r="A411" s="127" t="s">
        <v>214</v>
      </c>
      <c r="B411" s="127" t="s">
        <v>105</v>
      </c>
      <c r="C411" s="128">
        <v>33306380</v>
      </c>
      <c r="D411" s="129">
        <v>13055</v>
      </c>
      <c r="E411" s="128">
        <v>0</v>
      </c>
      <c r="F411" s="129">
        <v>-1896</v>
      </c>
      <c r="G411" s="170">
        <v>33306380</v>
      </c>
      <c r="H411" s="171">
        <v>11159</v>
      </c>
    </row>
    <row r="412" spans="1:8" outlineLevel="1" x14ac:dyDescent="0.25">
      <c r="A412" s="130"/>
      <c r="B412" s="131" t="s">
        <v>31</v>
      </c>
      <c r="C412" s="132">
        <v>33306380</v>
      </c>
      <c r="D412" s="133">
        <v>13055</v>
      </c>
      <c r="E412" s="132">
        <v>0</v>
      </c>
      <c r="F412" s="133">
        <v>-1896</v>
      </c>
      <c r="G412" s="172">
        <v>33306380</v>
      </c>
      <c r="H412" s="173">
        <v>11159</v>
      </c>
    </row>
    <row r="413" spans="1:8" outlineLevel="2" x14ac:dyDescent="0.25">
      <c r="A413" s="134"/>
      <c r="B413" s="135" t="s">
        <v>168</v>
      </c>
      <c r="C413" s="136">
        <v>1732288.93</v>
      </c>
      <c r="D413" s="138">
        <v>679</v>
      </c>
      <c r="E413" s="136"/>
      <c r="F413" s="137">
        <v>-99</v>
      </c>
      <c r="G413" s="174">
        <v>1732288.93</v>
      </c>
      <c r="H413" s="175">
        <v>580</v>
      </c>
    </row>
    <row r="414" spans="1:8" outlineLevel="2" x14ac:dyDescent="0.25">
      <c r="A414" s="134"/>
      <c r="B414" s="135" t="s">
        <v>169</v>
      </c>
      <c r="C414" s="136">
        <v>3597242.11</v>
      </c>
      <c r="D414" s="137">
        <v>1410</v>
      </c>
      <c r="E414" s="136"/>
      <c r="F414" s="137">
        <v>-205</v>
      </c>
      <c r="G414" s="174">
        <v>3597242.11</v>
      </c>
      <c r="H414" s="175">
        <v>1205</v>
      </c>
    </row>
    <row r="415" spans="1:8" outlineLevel="2" x14ac:dyDescent="0.25">
      <c r="A415" s="134"/>
      <c r="B415" s="135" t="s">
        <v>170</v>
      </c>
      <c r="C415" s="136">
        <v>3530909.99</v>
      </c>
      <c r="D415" s="137">
        <v>1384</v>
      </c>
      <c r="E415" s="136"/>
      <c r="F415" s="137">
        <v>-201</v>
      </c>
      <c r="G415" s="174">
        <v>3530909.99</v>
      </c>
      <c r="H415" s="175">
        <v>1183</v>
      </c>
    </row>
    <row r="416" spans="1:8" outlineLevel="2" x14ac:dyDescent="0.25">
      <c r="A416" s="134"/>
      <c r="B416" s="135" t="s">
        <v>171</v>
      </c>
      <c r="C416" s="136">
        <v>3663574.24</v>
      </c>
      <c r="D416" s="137">
        <v>1436</v>
      </c>
      <c r="E416" s="136"/>
      <c r="F416" s="137">
        <v>-209</v>
      </c>
      <c r="G416" s="174">
        <v>3663574.24</v>
      </c>
      <c r="H416" s="175">
        <v>1227</v>
      </c>
    </row>
    <row r="417" spans="1:8" outlineLevel="2" x14ac:dyDescent="0.25">
      <c r="A417" s="134"/>
      <c r="B417" s="135" t="s">
        <v>172</v>
      </c>
      <c r="C417" s="136">
        <v>2765539.33</v>
      </c>
      <c r="D417" s="137">
        <v>1084</v>
      </c>
      <c r="E417" s="136"/>
      <c r="F417" s="137">
        <v>-157</v>
      </c>
      <c r="G417" s="174">
        <v>2765539.33</v>
      </c>
      <c r="H417" s="175">
        <v>927</v>
      </c>
    </row>
    <row r="418" spans="1:8" outlineLevel="2" x14ac:dyDescent="0.25">
      <c r="A418" s="134"/>
      <c r="B418" s="135" t="s">
        <v>173</v>
      </c>
      <c r="C418" s="136">
        <v>2563991.7200000002</v>
      </c>
      <c r="D418" s="137">
        <v>1005</v>
      </c>
      <c r="E418" s="136"/>
      <c r="F418" s="137">
        <v>-146</v>
      </c>
      <c r="G418" s="174">
        <v>2563991.7200000002</v>
      </c>
      <c r="H418" s="175">
        <v>859</v>
      </c>
    </row>
    <row r="419" spans="1:8" outlineLevel="2" x14ac:dyDescent="0.25">
      <c r="A419" s="134"/>
      <c r="B419" s="135" t="s">
        <v>174</v>
      </c>
      <c r="C419" s="136">
        <v>2563991.7200000002</v>
      </c>
      <c r="D419" s="137">
        <v>1005</v>
      </c>
      <c r="E419" s="136"/>
      <c r="F419" s="137">
        <v>-146</v>
      </c>
      <c r="G419" s="174">
        <v>2563991.7200000002</v>
      </c>
      <c r="H419" s="175">
        <v>859</v>
      </c>
    </row>
    <row r="420" spans="1:8" outlineLevel="2" x14ac:dyDescent="0.25">
      <c r="A420" s="134"/>
      <c r="B420" s="135" t="s">
        <v>175</v>
      </c>
      <c r="C420" s="136">
        <v>2563991.7200000002</v>
      </c>
      <c r="D420" s="137">
        <v>1005</v>
      </c>
      <c r="E420" s="136"/>
      <c r="F420" s="137">
        <v>-146</v>
      </c>
      <c r="G420" s="174">
        <v>2563991.7200000002</v>
      </c>
      <c r="H420" s="175">
        <v>859</v>
      </c>
    </row>
    <row r="421" spans="1:8" outlineLevel="2" x14ac:dyDescent="0.25">
      <c r="A421" s="134"/>
      <c r="B421" s="135" t="s">
        <v>176</v>
      </c>
      <c r="C421" s="136">
        <v>2831871.45</v>
      </c>
      <c r="D421" s="137">
        <v>1110</v>
      </c>
      <c r="E421" s="136"/>
      <c r="F421" s="137">
        <v>-161</v>
      </c>
      <c r="G421" s="174">
        <v>2831871.45</v>
      </c>
      <c r="H421" s="175">
        <v>949</v>
      </c>
    </row>
    <row r="422" spans="1:8" outlineLevel="2" x14ac:dyDescent="0.25">
      <c r="A422" s="134"/>
      <c r="B422" s="135" t="s">
        <v>177</v>
      </c>
      <c r="C422" s="136">
        <v>2831871.45</v>
      </c>
      <c r="D422" s="137">
        <v>1110</v>
      </c>
      <c r="E422" s="136"/>
      <c r="F422" s="137">
        <v>-161</v>
      </c>
      <c r="G422" s="174">
        <v>2831871.45</v>
      </c>
      <c r="H422" s="175">
        <v>949</v>
      </c>
    </row>
    <row r="423" spans="1:8" outlineLevel="2" x14ac:dyDescent="0.25">
      <c r="A423" s="134"/>
      <c r="B423" s="135" t="s">
        <v>178</v>
      </c>
      <c r="C423" s="136">
        <v>2831871.45</v>
      </c>
      <c r="D423" s="137">
        <v>1110</v>
      </c>
      <c r="E423" s="136"/>
      <c r="F423" s="137">
        <v>-161</v>
      </c>
      <c r="G423" s="174">
        <v>2831871.45</v>
      </c>
      <c r="H423" s="175">
        <v>949</v>
      </c>
    </row>
    <row r="424" spans="1:8" outlineLevel="2" x14ac:dyDescent="0.25">
      <c r="A424" s="134"/>
      <c r="B424" s="135" t="s">
        <v>179</v>
      </c>
      <c r="C424" s="136">
        <v>1829235.89</v>
      </c>
      <c r="D424" s="138">
        <v>717</v>
      </c>
      <c r="E424" s="136"/>
      <c r="F424" s="137">
        <v>-104</v>
      </c>
      <c r="G424" s="174">
        <v>1829235.89</v>
      </c>
      <c r="H424" s="175">
        <v>613</v>
      </c>
    </row>
    <row r="425" spans="1:8" ht="31.5" collapsed="1" x14ac:dyDescent="0.25">
      <c r="A425" s="127" t="s">
        <v>215</v>
      </c>
      <c r="B425" s="127" t="s">
        <v>106</v>
      </c>
      <c r="C425" s="128">
        <v>11164960</v>
      </c>
      <c r="D425" s="129">
        <v>4346</v>
      </c>
      <c r="E425" s="128">
        <v>0</v>
      </c>
      <c r="F425" s="129">
        <v>-640</v>
      </c>
      <c r="G425" s="170">
        <v>11164960</v>
      </c>
      <c r="H425" s="171">
        <v>3706</v>
      </c>
    </row>
    <row r="426" spans="1:8" outlineLevel="1" x14ac:dyDescent="0.25">
      <c r="A426" s="130"/>
      <c r="B426" s="131" t="s">
        <v>31</v>
      </c>
      <c r="C426" s="132">
        <v>11164960</v>
      </c>
      <c r="D426" s="133">
        <v>4346</v>
      </c>
      <c r="E426" s="132">
        <v>0</v>
      </c>
      <c r="F426" s="133">
        <v>-640</v>
      </c>
      <c r="G426" s="172">
        <v>11164960</v>
      </c>
      <c r="H426" s="173">
        <v>3706</v>
      </c>
    </row>
    <row r="427" spans="1:8" outlineLevel="2" x14ac:dyDescent="0.25">
      <c r="A427" s="134"/>
      <c r="B427" s="135" t="s">
        <v>168</v>
      </c>
      <c r="C427" s="136">
        <v>580598.47</v>
      </c>
      <c r="D427" s="138">
        <v>226</v>
      </c>
      <c r="E427" s="136"/>
      <c r="F427" s="137">
        <v>-35</v>
      </c>
      <c r="G427" s="174">
        <v>580598.47</v>
      </c>
      <c r="H427" s="175">
        <v>191</v>
      </c>
    </row>
    <row r="428" spans="1:8" outlineLevel="2" x14ac:dyDescent="0.25">
      <c r="A428" s="134"/>
      <c r="B428" s="135" t="s">
        <v>169</v>
      </c>
      <c r="C428" s="136">
        <v>1204870.28</v>
      </c>
      <c r="D428" s="138">
        <v>469</v>
      </c>
      <c r="E428" s="136"/>
      <c r="F428" s="137">
        <v>-69</v>
      </c>
      <c r="G428" s="174">
        <v>1204870.28</v>
      </c>
      <c r="H428" s="175">
        <v>400</v>
      </c>
    </row>
    <row r="429" spans="1:8" outlineLevel="2" x14ac:dyDescent="0.25">
      <c r="A429" s="134"/>
      <c r="B429" s="135" t="s">
        <v>170</v>
      </c>
      <c r="C429" s="136">
        <v>1184318.1200000001</v>
      </c>
      <c r="D429" s="138">
        <v>461</v>
      </c>
      <c r="E429" s="136"/>
      <c r="F429" s="137">
        <v>-68</v>
      </c>
      <c r="G429" s="174">
        <v>1184318.1200000001</v>
      </c>
      <c r="H429" s="175">
        <v>393</v>
      </c>
    </row>
    <row r="430" spans="1:8" outlineLevel="2" x14ac:dyDescent="0.25">
      <c r="A430" s="134"/>
      <c r="B430" s="135" t="s">
        <v>171</v>
      </c>
      <c r="C430" s="136">
        <v>1227991.46</v>
      </c>
      <c r="D430" s="138">
        <v>478</v>
      </c>
      <c r="E430" s="136"/>
      <c r="F430" s="137">
        <v>-70</v>
      </c>
      <c r="G430" s="174">
        <v>1227991.46</v>
      </c>
      <c r="H430" s="175">
        <v>408</v>
      </c>
    </row>
    <row r="431" spans="1:8" outlineLevel="2" x14ac:dyDescent="0.25">
      <c r="A431" s="134"/>
      <c r="B431" s="135" t="s">
        <v>172</v>
      </c>
      <c r="C431" s="136">
        <v>927416.14</v>
      </c>
      <c r="D431" s="138">
        <v>361</v>
      </c>
      <c r="E431" s="136"/>
      <c r="F431" s="137">
        <v>-53</v>
      </c>
      <c r="G431" s="174">
        <v>927416.14</v>
      </c>
      <c r="H431" s="175">
        <v>308</v>
      </c>
    </row>
    <row r="432" spans="1:8" outlineLevel="2" x14ac:dyDescent="0.25">
      <c r="A432" s="134"/>
      <c r="B432" s="135" t="s">
        <v>173</v>
      </c>
      <c r="C432" s="136">
        <v>860621.63</v>
      </c>
      <c r="D432" s="138">
        <v>335</v>
      </c>
      <c r="E432" s="136"/>
      <c r="F432" s="137">
        <v>-49</v>
      </c>
      <c r="G432" s="174">
        <v>860621.63</v>
      </c>
      <c r="H432" s="175">
        <v>286</v>
      </c>
    </row>
    <row r="433" spans="1:8" outlineLevel="2" x14ac:dyDescent="0.25">
      <c r="A433" s="134"/>
      <c r="B433" s="135" t="s">
        <v>174</v>
      </c>
      <c r="C433" s="136">
        <v>860621.63</v>
      </c>
      <c r="D433" s="138">
        <v>335</v>
      </c>
      <c r="E433" s="136"/>
      <c r="F433" s="137">
        <v>-49</v>
      </c>
      <c r="G433" s="174">
        <v>860621.63</v>
      </c>
      <c r="H433" s="175">
        <v>286</v>
      </c>
    </row>
    <row r="434" spans="1:8" outlineLevel="2" x14ac:dyDescent="0.25">
      <c r="A434" s="134"/>
      <c r="B434" s="135" t="s">
        <v>175</v>
      </c>
      <c r="C434" s="136">
        <v>860621.63</v>
      </c>
      <c r="D434" s="138">
        <v>335</v>
      </c>
      <c r="E434" s="136"/>
      <c r="F434" s="137">
        <v>-49</v>
      </c>
      <c r="G434" s="174">
        <v>860621.63</v>
      </c>
      <c r="H434" s="175">
        <v>286</v>
      </c>
    </row>
    <row r="435" spans="1:8" outlineLevel="2" x14ac:dyDescent="0.25">
      <c r="A435" s="134"/>
      <c r="B435" s="135" t="s">
        <v>176</v>
      </c>
      <c r="C435" s="136">
        <v>947968.3</v>
      </c>
      <c r="D435" s="138">
        <v>369</v>
      </c>
      <c r="E435" s="136"/>
      <c r="F435" s="137">
        <v>-54</v>
      </c>
      <c r="G435" s="174">
        <v>947968.3</v>
      </c>
      <c r="H435" s="175">
        <v>315</v>
      </c>
    </row>
    <row r="436" spans="1:8" outlineLevel="2" x14ac:dyDescent="0.25">
      <c r="A436" s="134"/>
      <c r="B436" s="135" t="s">
        <v>177</v>
      </c>
      <c r="C436" s="136">
        <v>947968.3</v>
      </c>
      <c r="D436" s="138">
        <v>369</v>
      </c>
      <c r="E436" s="136"/>
      <c r="F436" s="137">
        <v>-54</v>
      </c>
      <c r="G436" s="174">
        <v>947968.3</v>
      </c>
      <c r="H436" s="175">
        <v>315</v>
      </c>
    </row>
    <row r="437" spans="1:8" outlineLevel="2" x14ac:dyDescent="0.25">
      <c r="A437" s="134"/>
      <c r="B437" s="135" t="s">
        <v>178</v>
      </c>
      <c r="C437" s="136">
        <v>947968.3</v>
      </c>
      <c r="D437" s="138">
        <v>369</v>
      </c>
      <c r="E437" s="136"/>
      <c r="F437" s="137">
        <v>-54</v>
      </c>
      <c r="G437" s="174">
        <v>947968.3</v>
      </c>
      <c r="H437" s="175">
        <v>315</v>
      </c>
    </row>
    <row r="438" spans="1:8" outlineLevel="2" x14ac:dyDescent="0.25">
      <c r="A438" s="134"/>
      <c r="B438" s="135" t="s">
        <v>179</v>
      </c>
      <c r="C438" s="136">
        <v>613995.74</v>
      </c>
      <c r="D438" s="138">
        <v>239</v>
      </c>
      <c r="E438" s="136"/>
      <c r="F438" s="137">
        <v>-36</v>
      </c>
      <c r="G438" s="174">
        <v>613995.74</v>
      </c>
      <c r="H438" s="175">
        <v>203</v>
      </c>
    </row>
    <row r="439" spans="1:8" ht="31.5" collapsed="1" x14ac:dyDescent="0.25">
      <c r="A439" s="127" t="s">
        <v>216</v>
      </c>
      <c r="B439" s="127" t="s">
        <v>107</v>
      </c>
      <c r="C439" s="128">
        <v>56555391</v>
      </c>
      <c r="D439" s="129">
        <v>22049</v>
      </c>
      <c r="E439" s="128">
        <v>0</v>
      </c>
      <c r="F439" s="129">
        <v>-3189</v>
      </c>
      <c r="G439" s="170">
        <v>56555391</v>
      </c>
      <c r="H439" s="171">
        <v>18860</v>
      </c>
    </row>
    <row r="440" spans="1:8" outlineLevel="1" x14ac:dyDescent="0.25">
      <c r="A440" s="130"/>
      <c r="B440" s="131" t="s">
        <v>31</v>
      </c>
      <c r="C440" s="132">
        <v>56555391</v>
      </c>
      <c r="D440" s="133">
        <v>22049</v>
      </c>
      <c r="E440" s="132">
        <v>0</v>
      </c>
      <c r="F440" s="133">
        <v>-3189</v>
      </c>
      <c r="G440" s="172">
        <v>56555391</v>
      </c>
      <c r="H440" s="173">
        <v>18860</v>
      </c>
    </row>
    <row r="441" spans="1:8" outlineLevel="2" x14ac:dyDescent="0.25">
      <c r="A441" s="134"/>
      <c r="B441" s="135" t="s">
        <v>168</v>
      </c>
      <c r="C441" s="136">
        <v>2942039.71</v>
      </c>
      <c r="D441" s="137">
        <v>1147</v>
      </c>
      <c r="E441" s="136"/>
      <c r="F441" s="137">
        <v>-166</v>
      </c>
      <c r="G441" s="174">
        <v>2942039.71</v>
      </c>
      <c r="H441" s="175">
        <v>981</v>
      </c>
    </row>
    <row r="442" spans="1:8" outlineLevel="2" x14ac:dyDescent="0.25">
      <c r="A442" s="134"/>
      <c r="B442" s="135" t="s">
        <v>169</v>
      </c>
      <c r="C442" s="136">
        <v>6107233.25</v>
      </c>
      <c r="D442" s="137">
        <v>2381</v>
      </c>
      <c r="E442" s="136"/>
      <c r="F442" s="137">
        <v>-344</v>
      </c>
      <c r="G442" s="174">
        <v>6107233.25</v>
      </c>
      <c r="H442" s="175">
        <v>2037</v>
      </c>
    </row>
    <row r="443" spans="1:8" outlineLevel="2" x14ac:dyDescent="0.25">
      <c r="A443" s="134"/>
      <c r="B443" s="135" t="s">
        <v>170</v>
      </c>
      <c r="C443" s="136">
        <v>5994373.8399999999</v>
      </c>
      <c r="D443" s="137">
        <v>2337</v>
      </c>
      <c r="E443" s="136"/>
      <c r="F443" s="137">
        <v>-338</v>
      </c>
      <c r="G443" s="174">
        <v>5994373.8399999999</v>
      </c>
      <c r="H443" s="175">
        <v>1999</v>
      </c>
    </row>
    <row r="444" spans="1:8" outlineLevel="2" x14ac:dyDescent="0.25">
      <c r="A444" s="134"/>
      <c r="B444" s="135" t="s">
        <v>171</v>
      </c>
      <c r="C444" s="136">
        <v>6220092.6699999999</v>
      </c>
      <c r="D444" s="137">
        <v>2425</v>
      </c>
      <c r="E444" s="136"/>
      <c r="F444" s="137">
        <v>-351</v>
      </c>
      <c r="G444" s="174">
        <v>6220092.6699999999</v>
      </c>
      <c r="H444" s="175">
        <v>2074</v>
      </c>
    </row>
    <row r="445" spans="1:8" outlineLevel="2" x14ac:dyDescent="0.25">
      <c r="A445" s="134"/>
      <c r="B445" s="135" t="s">
        <v>172</v>
      </c>
      <c r="C445" s="136">
        <v>4693925.5999999996</v>
      </c>
      <c r="D445" s="137">
        <v>1830</v>
      </c>
      <c r="E445" s="136"/>
      <c r="F445" s="137">
        <v>-265</v>
      </c>
      <c r="G445" s="174">
        <v>4693925.5999999996</v>
      </c>
      <c r="H445" s="175">
        <v>1565</v>
      </c>
    </row>
    <row r="446" spans="1:8" outlineLevel="2" x14ac:dyDescent="0.25">
      <c r="A446" s="134"/>
      <c r="B446" s="135" t="s">
        <v>173</v>
      </c>
      <c r="C446" s="136">
        <v>4355347.3600000003</v>
      </c>
      <c r="D446" s="137">
        <v>1698</v>
      </c>
      <c r="E446" s="136"/>
      <c r="F446" s="137">
        <v>-246</v>
      </c>
      <c r="G446" s="174">
        <v>4355347.3600000003</v>
      </c>
      <c r="H446" s="175">
        <v>1452</v>
      </c>
    </row>
    <row r="447" spans="1:8" outlineLevel="2" x14ac:dyDescent="0.25">
      <c r="A447" s="134"/>
      <c r="B447" s="135" t="s">
        <v>174</v>
      </c>
      <c r="C447" s="136">
        <v>4355347.3600000003</v>
      </c>
      <c r="D447" s="137">
        <v>1698</v>
      </c>
      <c r="E447" s="136"/>
      <c r="F447" s="137">
        <v>-246</v>
      </c>
      <c r="G447" s="174">
        <v>4355347.3600000003</v>
      </c>
      <c r="H447" s="175">
        <v>1452</v>
      </c>
    </row>
    <row r="448" spans="1:8" outlineLevel="2" x14ac:dyDescent="0.25">
      <c r="A448" s="134"/>
      <c r="B448" s="135" t="s">
        <v>175</v>
      </c>
      <c r="C448" s="136">
        <v>4355347.3600000003</v>
      </c>
      <c r="D448" s="137">
        <v>1698</v>
      </c>
      <c r="E448" s="136"/>
      <c r="F448" s="137">
        <v>-246</v>
      </c>
      <c r="G448" s="174">
        <v>4355347.3600000003</v>
      </c>
      <c r="H448" s="175">
        <v>1452</v>
      </c>
    </row>
    <row r="449" spans="1:8" outlineLevel="2" x14ac:dyDescent="0.25">
      <c r="A449" s="134"/>
      <c r="B449" s="135" t="s">
        <v>176</v>
      </c>
      <c r="C449" s="136">
        <v>4806785.01</v>
      </c>
      <c r="D449" s="137">
        <v>1874</v>
      </c>
      <c r="E449" s="136"/>
      <c r="F449" s="137">
        <v>-271</v>
      </c>
      <c r="G449" s="174">
        <v>4806785.01</v>
      </c>
      <c r="H449" s="175">
        <v>1603</v>
      </c>
    </row>
    <row r="450" spans="1:8" outlineLevel="2" x14ac:dyDescent="0.25">
      <c r="A450" s="134"/>
      <c r="B450" s="135" t="s">
        <v>177</v>
      </c>
      <c r="C450" s="136">
        <v>4806785.01</v>
      </c>
      <c r="D450" s="137">
        <v>1874</v>
      </c>
      <c r="E450" s="136"/>
      <c r="F450" s="137">
        <v>-271</v>
      </c>
      <c r="G450" s="174">
        <v>4806785.01</v>
      </c>
      <c r="H450" s="175">
        <v>1603</v>
      </c>
    </row>
    <row r="451" spans="1:8" outlineLevel="2" x14ac:dyDescent="0.25">
      <c r="A451" s="134"/>
      <c r="B451" s="135" t="s">
        <v>178</v>
      </c>
      <c r="C451" s="136">
        <v>4806785.01</v>
      </c>
      <c r="D451" s="137">
        <v>1874</v>
      </c>
      <c r="E451" s="136"/>
      <c r="F451" s="137">
        <v>-271</v>
      </c>
      <c r="G451" s="174">
        <v>4806785.01</v>
      </c>
      <c r="H451" s="175">
        <v>1603</v>
      </c>
    </row>
    <row r="452" spans="1:8" outlineLevel="2" x14ac:dyDescent="0.25">
      <c r="A452" s="134"/>
      <c r="B452" s="135" t="s">
        <v>179</v>
      </c>
      <c r="C452" s="136">
        <v>3111328.82</v>
      </c>
      <c r="D452" s="137">
        <v>1213</v>
      </c>
      <c r="E452" s="136"/>
      <c r="F452" s="137">
        <v>-174</v>
      </c>
      <c r="G452" s="174">
        <v>3111328.82</v>
      </c>
      <c r="H452" s="175">
        <v>1039</v>
      </c>
    </row>
    <row r="453" spans="1:8" ht="47.25" collapsed="1" x14ac:dyDescent="0.25">
      <c r="A453" s="127" t="s">
        <v>217</v>
      </c>
      <c r="B453" s="127" t="s">
        <v>108</v>
      </c>
      <c r="C453" s="128">
        <v>51873665</v>
      </c>
      <c r="D453" s="129">
        <v>20176</v>
      </c>
      <c r="E453" s="128">
        <v>0</v>
      </c>
      <c r="F453" s="129">
        <v>-2924</v>
      </c>
      <c r="G453" s="170">
        <v>51873665</v>
      </c>
      <c r="H453" s="171">
        <v>17252</v>
      </c>
    </row>
    <row r="454" spans="1:8" outlineLevel="1" x14ac:dyDescent="0.25">
      <c r="A454" s="130"/>
      <c r="B454" s="131" t="s">
        <v>31</v>
      </c>
      <c r="C454" s="132">
        <v>51873665</v>
      </c>
      <c r="D454" s="133">
        <v>20176</v>
      </c>
      <c r="E454" s="132">
        <v>0</v>
      </c>
      <c r="F454" s="133">
        <v>-2924</v>
      </c>
      <c r="G454" s="172">
        <v>51873665</v>
      </c>
      <c r="H454" s="173">
        <v>17252</v>
      </c>
    </row>
    <row r="455" spans="1:8" outlineLevel="2" x14ac:dyDescent="0.25">
      <c r="A455" s="134"/>
      <c r="B455" s="135" t="s">
        <v>168</v>
      </c>
      <c r="C455" s="136">
        <v>2697039.78</v>
      </c>
      <c r="D455" s="137">
        <v>1049</v>
      </c>
      <c r="E455" s="136"/>
      <c r="F455" s="137">
        <v>-152</v>
      </c>
      <c r="G455" s="174">
        <v>2697039.78</v>
      </c>
      <c r="H455" s="175">
        <v>897</v>
      </c>
    </row>
    <row r="456" spans="1:8" outlineLevel="2" x14ac:dyDescent="0.25">
      <c r="A456" s="134"/>
      <c r="B456" s="135" t="s">
        <v>169</v>
      </c>
      <c r="C456" s="136">
        <v>5602335.25</v>
      </c>
      <c r="D456" s="137">
        <v>2179</v>
      </c>
      <c r="E456" s="136"/>
      <c r="F456" s="137">
        <v>-316</v>
      </c>
      <c r="G456" s="174">
        <v>5602335.25</v>
      </c>
      <c r="H456" s="175">
        <v>1863</v>
      </c>
    </row>
    <row r="457" spans="1:8" outlineLevel="2" x14ac:dyDescent="0.25">
      <c r="A457" s="134"/>
      <c r="B457" s="135" t="s">
        <v>170</v>
      </c>
      <c r="C457" s="136">
        <v>5499492.9299999997</v>
      </c>
      <c r="D457" s="137">
        <v>2139</v>
      </c>
      <c r="E457" s="136"/>
      <c r="F457" s="137">
        <v>-310</v>
      </c>
      <c r="G457" s="174">
        <v>5499492.9299999997</v>
      </c>
      <c r="H457" s="175">
        <v>1829</v>
      </c>
    </row>
    <row r="458" spans="1:8" outlineLevel="2" x14ac:dyDescent="0.25">
      <c r="A458" s="134"/>
      <c r="B458" s="135" t="s">
        <v>171</v>
      </c>
      <c r="C458" s="136">
        <v>5705177.5700000003</v>
      </c>
      <c r="D458" s="137">
        <v>2219</v>
      </c>
      <c r="E458" s="136"/>
      <c r="F458" s="137">
        <v>-322</v>
      </c>
      <c r="G458" s="174">
        <v>5705177.5700000003</v>
      </c>
      <c r="H458" s="175">
        <v>1897</v>
      </c>
    </row>
    <row r="459" spans="1:8" outlineLevel="2" x14ac:dyDescent="0.25">
      <c r="A459" s="134"/>
      <c r="B459" s="135" t="s">
        <v>172</v>
      </c>
      <c r="C459" s="136">
        <v>4306522.05</v>
      </c>
      <c r="D459" s="137">
        <v>1675</v>
      </c>
      <c r="E459" s="136"/>
      <c r="F459" s="137">
        <v>-243</v>
      </c>
      <c r="G459" s="174">
        <v>4306522.05</v>
      </c>
      <c r="H459" s="175">
        <v>1432</v>
      </c>
    </row>
    <row r="460" spans="1:8" outlineLevel="2" x14ac:dyDescent="0.25">
      <c r="A460" s="134"/>
      <c r="B460" s="135" t="s">
        <v>173</v>
      </c>
      <c r="C460" s="136">
        <v>3995424.04</v>
      </c>
      <c r="D460" s="137">
        <v>1554</v>
      </c>
      <c r="E460" s="136"/>
      <c r="F460" s="137">
        <v>-225</v>
      </c>
      <c r="G460" s="174">
        <v>3995424.04</v>
      </c>
      <c r="H460" s="175">
        <v>1329</v>
      </c>
    </row>
    <row r="461" spans="1:8" outlineLevel="2" x14ac:dyDescent="0.25">
      <c r="A461" s="134"/>
      <c r="B461" s="135" t="s">
        <v>174</v>
      </c>
      <c r="C461" s="136">
        <v>3995424.04</v>
      </c>
      <c r="D461" s="137">
        <v>1554</v>
      </c>
      <c r="E461" s="136"/>
      <c r="F461" s="137">
        <v>-225</v>
      </c>
      <c r="G461" s="174">
        <v>3995424.04</v>
      </c>
      <c r="H461" s="175">
        <v>1329</v>
      </c>
    </row>
    <row r="462" spans="1:8" outlineLevel="2" x14ac:dyDescent="0.25">
      <c r="A462" s="134"/>
      <c r="B462" s="135" t="s">
        <v>175</v>
      </c>
      <c r="C462" s="136">
        <v>3995424.04</v>
      </c>
      <c r="D462" s="137">
        <v>1554</v>
      </c>
      <c r="E462" s="136"/>
      <c r="F462" s="137">
        <v>-225</v>
      </c>
      <c r="G462" s="174">
        <v>3995424.04</v>
      </c>
      <c r="H462" s="175">
        <v>1329</v>
      </c>
    </row>
    <row r="463" spans="1:8" outlineLevel="2" x14ac:dyDescent="0.25">
      <c r="A463" s="134"/>
      <c r="B463" s="135" t="s">
        <v>176</v>
      </c>
      <c r="C463" s="136">
        <v>4409364.37</v>
      </c>
      <c r="D463" s="137">
        <v>1715</v>
      </c>
      <c r="E463" s="136"/>
      <c r="F463" s="137">
        <v>-249</v>
      </c>
      <c r="G463" s="174">
        <v>4409364.37</v>
      </c>
      <c r="H463" s="175">
        <v>1466</v>
      </c>
    </row>
    <row r="464" spans="1:8" outlineLevel="2" x14ac:dyDescent="0.25">
      <c r="A464" s="134"/>
      <c r="B464" s="135" t="s">
        <v>177</v>
      </c>
      <c r="C464" s="136">
        <v>4409364.37</v>
      </c>
      <c r="D464" s="137">
        <v>1715</v>
      </c>
      <c r="E464" s="136"/>
      <c r="F464" s="137">
        <v>-249</v>
      </c>
      <c r="G464" s="174">
        <v>4409364.37</v>
      </c>
      <c r="H464" s="175">
        <v>1466</v>
      </c>
    </row>
    <row r="465" spans="1:8" outlineLevel="2" x14ac:dyDescent="0.25">
      <c r="A465" s="134"/>
      <c r="B465" s="135" t="s">
        <v>178</v>
      </c>
      <c r="C465" s="136">
        <v>4409364.37</v>
      </c>
      <c r="D465" s="137">
        <v>1715</v>
      </c>
      <c r="E465" s="136"/>
      <c r="F465" s="137">
        <v>-249</v>
      </c>
      <c r="G465" s="174">
        <v>4409364.37</v>
      </c>
      <c r="H465" s="175">
        <v>1466</v>
      </c>
    </row>
    <row r="466" spans="1:8" outlineLevel="2" x14ac:dyDescent="0.25">
      <c r="A466" s="134"/>
      <c r="B466" s="135" t="s">
        <v>179</v>
      </c>
      <c r="C466" s="136">
        <v>2848732.19</v>
      </c>
      <c r="D466" s="137">
        <v>1108</v>
      </c>
      <c r="E466" s="136"/>
      <c r="F466" s="137">
        <v>-159</v>
      </c>
      <c r="G466" s="174">
        <v>2848732.19</v>
      </c>
      <c r="H466" s="175">
        <v>949</v>
      </c>
    </row>
    <row r="467" spans="1:8" ht="31.5" collapsed="1" x14ac:dyDescent="0.25">
      <c r="A467" s="127" t="s">
        <v>218</v>
      </c>
      <c r="B467" s="127" t="s">
        <v>109</v>
      </c>
      <c r="C467" s="128">
        <v>19221216</v>
      </c>
      <c r="D467" s="129">
        <v>7527</v>
      </c>
      <c r="E467" s="128">
        <v>0</v>
      </c>
      <c r="F467" s="129">
        <v>-1083</v>
      </c>
      <c r="G467" s="170">
        <v>19221216</v>
      </c>
      <c r="H467" s="171">
        <v>6444</v>
      </c>
    </row>
    <row r="468" spans="1:8" outlineLevel="1" x14ac:dyDescent="0.25">
      <c r="A468" s="130"/>
      <c r="B468" s="131" t="s">
        <v>31</v>
      </c>
      <c r="C468" s="132">
        <v>19221216</v>
      </c>
      <c r="D468" s="133">
        <v>7527</v>
      </c>
      <c r="E468" s="132">
        <v>0</v>
      </c>
      <c r="F468" s="133">
        <v>-1083</v>
      </c>
      <c r="G468" s="172">
        <v>19221216</v>
      </c>
      <c r="H468" s="173">
        <v>6444</v>
      </c>
    </row>
    <row r="469" spans="1:8" outlineLevel="2" x14ac:dyDescent="0.25">
      <c r="A469" s="134"/>
      <c r="B469" s="135" t="s">
        <v>168</v>
      </c>
      <c r="C469" s="136">
        <v>998471.56</v>
      </c>
      <c r="D469" s="138">
        <v>391</v>
      </c>
      <c r="E469" s="136"/>
      <c r="F469" s="137">
        <v>-56</v>
      </c>
      <c r="G469" s="174">
        <v>998471.56</v>
      </c>
      <c r="H469" s="175">
        <v>335</v>
      </c>
    </row>
    <row r="470" spans="1:8" outlineLevel="2" x14ac:dyDescent="0.25">
      <c r="A470" s="134"/>
      <c r="B470" s="135" t="s">
        <v>169</v>
      </c>
      <c r="C470" s="136">
        <v>2076105.83</v>
      </c>
      <c r="D470" s="138">
        <v>813</v>
      </c>
      <c r="E470" s="136"/>
      <c r="F470" s="137">
        <v>-117</v>
      </c>
      <c r="G470" s="174">
        <v>2076105.83</v>
      </c>
      <c r="H470" s="175">
        <v>696</v>
      </c>
    </row>
    <row r="471" spans="1:8" outlineLevel="2" x14ac:dyDescent="0.25">
      <c r="A471" s="134"/>
      <c r="B471" s="135" t="s">
        <v>170</v>
      </c>
      <c r="C471" s="136">
        <v>2037801.3</v>
      </c>
      <c r="D471" s="138">
        <v>798</v>
      </c>
      <c r="E471" s="136"/>
      <c r="F471" s="137">
        <v>-115</v>
      </c>
      <c r="G471" s="174">
        <v>2037801.3</v>
      </c>
      <c r="H471" s="175">
        <v>683</v>
      </c>
    </row>
    <row r="472" spans="1:8" outlineLevel="2" x14ac:dyDescent="0.25">
      <c r="A472" s="134"/>
      <c r="B472" s="135" t="s">
        <v>171</v>
      </c>
      <c r="C472" s="136">
        <v>2114410.37</v>
      </c>
      <c r="D472" s="138">
        <v>828</v>
      </c>
      <c r="E472" s="136"/>
      <c r="F472" s="137">
        <v>-119</v>
      </c>
      <c r="G472" s="174">
        <v>2114410.37</v>
      </c>
      <c r="H472" s="175">
        <v>709</v>
      </c>
    </row>
    <row r="473" spans="1:8" outlineLevel="2" x14ac:dyDescent="0.25">
      <c r="A473" s="134"/>
      <c r="B473" s="135" t="s">
        <v>172</v>
      </c>
      <c r="C473" s="136">
        <v>1596022.32</v>
      </c>
      <c r="D473" s="138">
        <v>625</v>
      </c>
      <c r="E473" s="136"/>
      <c r="F473" s="137">
        <v>-90</v>
      </c>
      <c r="G473" s="174">
        <v>1596022.32</v>
      </c>
      <c r="H473" s="175">
        <v>535</v>
      </c>
    </row>
    <row r="474" spans="1:8" outlineLevel="2" x14ac:dyDescent="0.25">
      <c r="A474" s="134"/>
      <c r="B474" s="135" t="s">
        <v>173</v>
      </c>
      <c r="C474" s="136">
        <v>1481108.71</v>
      </c>
      <c r="D474" s="138">
        <v>580</v>
      </c>
      <c r="E474" s="136"/>
      <c r="F474" s="137">
        <v>-83</v>
      </c>
      <c r="G474" s="174">
        <v>1481108.71</v>
      </c>
      <c r="H474" s="175">
        <v>497</v>
      </c>
    </row>
    <row r="475" spans="1:8" outlineLevel="2" x14ac:dyDescent="0.25">
      <c r="A475" s="134"/>
      <c r="B475" s="135" t="s">
        <v>174</v>
      </c>
      <c r="C475" s="136">
        <v>1481108.71</v>
      </c>
      <c r="D475" s="138">
        <v>580</v>
      </c>
      <c r="E475" s="136"/>
      <c r="F475" s="137">
        <v>-83</v>
      </c>
      <c r="G475" s="174">
        <v>1481108.71</v>
      </c>
      <c r="H475" s="175">
        <v>497</v>
      </c>
    </row>
    <row r="476" spans="1:8" outlineLevel="2" x14ac:dyDescent="0.25">
      <c r="A476" s="134"/>
      <c r="B476" s="135" t="s">
        <v>175</v>
      </c>
      <c r="C476" s="136">
        <v>1481108.71</v>
      </c>
      <c r="D476" s="138">
        <v>580</v>
      </c>
      <c r="E476" s="136"/>
      <c r="F476" s="137">
        <v>-83</v>
      </c>
      <c r="G476" s="174">
        <v>1481108.71</v>
      </c>
      <c r="H476" s="175">
        <v>497</v>
      </c>
    </row>
    <row r="477" spans="1:8" outlineLevel="2" x14ac:dyDescent="0.25">
      <c r="A477" s="134"/>
      <c r="B477" s="135" t="s">
        <v>176</v>
      </c>
      <c r="C477" s="136">
        <v>1634326.86</v>
      </c>
      <c r="D477" s="138">
        <v>640</v>
      </c>
      <c r="E477" s="136"/>
      <c r="F477" s="137">
        <v>-92</v>
      </c>
      <c r="G477" s="174">
        <v>1634326.86</v>
      </c>
      <c r="H477" s="175">
        <v>548</v>
      </c>
    </row>
    <row r="478" spans="1:8" outlineLevel="2" x14ac:dyDescent="0.25">
      <c r="A478" s="134"/>
      <c r="B478" s="135" t="s">
        <v>177</v>
      </c>
      <c r="C478" s="136">
        <v>1634326.86</v>
      </c>
      <c r="D478" s="138">
        <v>640</v>
      </c>
      <c r="E478" s="136"/>
      <c r="F478" s="137">
        <v>-92</v>
      </c>
      <c r="G478" s="174">
        <v>1634326.86</v>
      </c>
      <c r="H478" s="175">
        <v>548</v>
      </c>
    </row>
    <row r="479" spans="1:8" outlineLevel="2" x14ac:dyDescent="0.25">
      <c r="A479" s="134"/>
      <c r="B479" s="135" t="s">
        <v>178</v>
      </c>
      <c r="C479" s="136">
        <v>1634326.86</v>
      </c>
      <c r="D479" s="138">
        <v>640</v>
      </c>
      <c r="E479" s="136"/>
      <c r="F479" s="137">
        <v>-92</v>
      </c>
      <c r="G479" s="174">
        <v>1634326.86</v>
      </c>
      <c r="H479" s="175">
        <v>548</v>
      </c>
    </row>
    <row r="480" spans="1:8" outlineLevel="2" x14ac:dyDescent="0.25">
      <c r="A480" s="134"/>
      <c r="B480" s="135" t="s">
        <v>179</v>
      </c>
      <c r="C480" s="136">
        <v>1052097.9099999999</v>
      </c>
      <c r="D480" s="138">
        <v>412</v>
      </c>
      <c r="E480" s="136"/>
      <c r="F480" s="137">
        <v>-61</v>
      </c>
      <c r="G480" s="174">
        <v>1052097.9099999999</v>
      </c>
      <c r="H480" s="175">
        <v>351</v>
      </c>
    </row>
    <row r="481" spans="1:8" ht="31.5" collapsed="1" x14ac:dyDescent="0.25">
      <c r="A481" s="127" t="s">
        <v>219</v>
      </c>
      <c r="B481" s="127" t="s">
        <v>110</v>
      </c>
      <c r="C481" s="128">
        <v>21007046</v>
      </c>
      <c r="D481" s="129">
        <v>8164</v>
      </c>
      <c r="E481" s="128">
        <v>0</v>
      </c>
      <c r="F481" s="129">
        <v>-1190</v>
      </c>
      <c r="G481" s="170">
        <v>21007046</v>
      </c>
      <c r="H481" s="171">
        <v>6974</v>
      </c>
    </row>
    <row r="482" spans="1:8" outlineLevel="1" x14ac:dyDescent="0.25">
      <c r="A482" s="130"/>
      <c r="B482" s="131" t="s">
        <v>31</v>
      </c>
      <c r="C482" s="132">
        <v>21007046</v>
      </c>
      <c r="D482" s="133">
        <v>8164</v>
      </c>
      <c r="E482" s="132">
        <v>0</v>
      </c>
      <c r="F482" s="133">
        <v>-1190</v>
      </c>
      <c r="G482" s="172">
        <v>21007046</v>
      </c>
      <c r="H482" s="173">
        <v>6974</v>
      </c>
    </row>
    <row r="483" spans="1:8" outlineLevel="2" x14ac:dyDescent="0.25">
      <c r="A483" s="134"/>
      <c r="B483" s="135" t="s">
        <v>168</v>
      </c>
      <c r="C483" s="136">
        <v>1093580.9099999999</v>
      </c>
      <c r="D483" s="138">
        <v>425</v>
      </c>
      <c r="E483" s="136"/>
      <c r="F483" s="137">
        <v>-62</v>
      </c>
      <c r="G483" s="174">
        <v>1093580.9099999999</v>
      </c>
      <c r="H483" s="175">
        <v>363</v>
      </c>
    </row>
    <row r="484" spans="1:8" outlineLevel="2" x14ac:dyDescent="0.25">
      <c r="A484" s="134"/>
      <c r="B484" s="135" t="s">
        <v>169</v>
      </c>
      <c r="C484" s="136">
        <v>2269502.0299999998</v>
      </c>
      <c r="D484" s="138">
        <v>882</v>
      </c>
      <c r="E484" s="136"/>
      <c r="F484" s="137">
        <v>-129</v>
      </c>
      <c r="G484" s="174">
        <v>2269502.0299999998</v>
      </c>
      <c r="H484" s="175">
        <v>753</v>
      </c>
    </row>
    <row r="485" spans="1:8" outlineLevel="2" x14ac:dyDescent="0.25">
      <c r="A485" s="134"/>
      <c r="B485" s="135" t="s">
        <v>170</v>
      </c>
      <c r="C485" s="136">
        <v>2225758.79</v>
      </c>
      <c r="D485" s="138">
        <v>865</v>
      </c>
      <c r="E485" s="136"/>
      <c r="F485" s="137">
        <v>-126</v>
      </c>
      <c r="G485" s="174">
        <v>2225758.79</v>
      </c>
      <c r="H485" s="175">
        <v>739</v>
      </c>
    </row>
    <row r="486" spans="1:8" outlineLevel="2" x14ac:dyDescent="0.25">
      <c r="A486" s="134"/>
      <c r="B486" s="135" t="s">
        <v>171</v>
      </c>
      <c r="C486" s="136">
        <v>2310672.13</v>
      </c>
      <c r="D486" s="138">
        <v>898</v>
      </c>
      <c r="E486" s="136"/>
      <c r="F486" s="137">
        <v>-131</v>
      </c>
      <c r="G486" s="174">
        <v>2310672.13</v>
      </c>
      <c r="H486" s="175">
        <v>767</v>
      </c>
    </row>
    <row r="487" spans="1:8" outlineLevel="2" x14ac:dyDescent="0.25">
      <c r="A487" s="134"/>
      <c r="B487" s="135" t="s">
        <v>172</v>
      </c>
      <c r="C487" s="136">
        <v>1744583.19</v>
      </c>
      <c r="D487" s="138">
        <v>678</v>
      </c>
      <c r="E487" s="136"/>
      <c r="F487" s="137">
        <v>-99</v>
      </c>
      <c r="G487" s="174">
        <v>1744583.19</v>
      </c>
      <c r="H487" s="175">
        <v>579</v>
      </c>
    </row>
    <row r="488" spans="1:8" outlineLevel="2" x14ac:dyDescent="0.25">
      <c r="A488" s="134"/>
      <c r="B488" s="135" t="s">
        <v>173</v>
      </c>
      <c r="C488" s="136">
        <v>1618499.75</v>
      </c>
      <c r="D488" s="138">
        <v>629</v>
      </c>
      <c r="E488" s="136"/>
      <c r="F488" s="137">
        <v>-92</v>
      </c>
      <c r="G488" s="174">
        <v>1618499.75</v>
      </c>
      <c r="H488" s="175">
        <v>537</v>
      </c>
    </row>
    <row r="489" spans="1:8" outlineLevel="2" x14ac:dyDescent="0.25">
      <c r="A489" s="134"/>
      <c r="B489" s="135" t="s">
        <v>174</v>
      </c>
      <c r="C489" s="136">
        <v>1618499.75</v>
      </c>
      <c r="D489" s="138">
        <v>629</v>
      </c>
      <c r="E489" s="136"/>
      <c r="F489" s="137">
        <v>-92</v>
      </c>
      <c r="G489" s="174">
        <v>1618499.75</v>
      </c>
      <c r="H489" s="175">
        <v>537</v>
      </c>
    </row>
    <row r="490" spans="1:8" outlineLevel="2" x14ac:dyDescent="0.25">
      <c r="A490" s="134"/>
      <c r="B490" s="135" t="s">
        <v>175</v>
      </c>
      <c r="C490" s="136">
        <v>1618499.75</v>
      </c>
      <c r="D490" s="138">
        <v>629</v>
      </c>
      <c r="E490" s="136"/>
      <c r="F490" s="137">
        <v>-92</v>
      </c>
      <c r="G490" s="174">
        <v>1618499.75</v>
      </c>
      <c r="H490" s="175">
        <v>537</v>
      </c>
    </row>
    <row r="491" spans="1:8" outlineLevel="2" x14ac:dyDescent="0.25">
      <c r="A491" s="134"/>
      <c r="B491" s="135" t="s">
        <v>176</v>
      </c>
      <c r="C491" s="136">
        <v>1785753.3</v>
      </c>
      <c r="D491" s="138">
        <v>694</v>
      </c>
      <c r="E491" s="136"/>
      <c r="F491" s="137">
        <v>-101</v>
      </c>
      <c r="G491" s="174">
        <v>1785753.3</v>
      </c>
      <c r="H491" s="175">
        <v>593</v>
      </c>
    </row>
    <row r="492" spans="1:8" outlineLevel="2" x14ac:dyDescent="0.25">
      <c r="A492" s="134"/>
      <c r="B492" s="135" t="s">
        <v>177</v>
      </c>
      <c r="C492" s="136">
        <v>1785753.3</v>
      </c>
      <c r="D492" s="138">
        <v>694</v>
      </c>
      <c r="E492" s="136"/>
      <c r="F492" s="137">
        <v>-101</v>
      </c>
      <c r="G492" s="174">
        <v>1785753.3</v>
      </c>
      <c r="H492" s="175">
        <v>593</v>
      </c>
    </row>
    <row r="493" spans="1:8" outlineLevel="2" x14ac:dyDescent="0.25">
      <c r="A493" s="134"/>
      <c r="B493" s="135" t="s">
        <v>178</v>
      </c>
      <c r="C493" s="136">
        <v>1785753.3</v>
      </c>
      <c r="D493" s="138">
        <v>694</v>
      </c>
      <c r="E493" s="136"/>
      <c r="F493" s="137">
        <v>-101</v>
      </c>
      <c r="G493" s="174">
        <v>1785753.3</v>
      </c>
      <c r="H493" s="175">
        <v>593</v>
      </c>
    </row>
    <row r="494" spans="1:8" outlineLevel="2" x14ac:dyDescent="0.25">
      <c r="A494" s="134"/>
      <c r="B494" s="135" t="s">
        <v>179</v>
      </c>
      <c r="C494" s="136">
        <v>1150189.8</v>
      </c>
      <c r="D494" s="138">
        <v>447</v>
      </c>
      <c r="E494" s="136"/>
      <c r="F494" s="137">
        <v>-64</v>
      </c>
      <c r="G494" s="174">
        <v>1150189.8</v>
      </c>
      <c r="H494" s="175">
        <v>383</v>
      </c>
    </row>
    <row r="495" spans="1:8" ht="31.5" collapsed="1" x14ac:dyDescent="0.25">
      <c r="A495" s="127" t="s">
        <v>220</v>
      </c>
      <c r="B495" s="127" t="s">
        <v>111</v>
      </c>
      <c r="C495" s="128">
        <v>15768347</v>
      </c>
      <c r="D495" s="129">
        <v>6139</v>
      </c>
      <c r="E495" s="128">
        <v>0</v>
      </c>
      <c r="F495" s="129">
        <v>-892</v>
      </c>
      <c r="G495" s="170">
        <v>15768347</v>
      </c>
      <c r="H495" s="171">
        <v>5247</v>
      </c>
    </row>
    <row r="496" spans="1:8" outlineLevel="1" x14ac:dyDescent="0.25">
      <c r="A496" s="130"/>
      <c r="B496" s="131" t="s">
        <v>31</v>
      </c>
      <c r="C496" s="132">
        <v>15768347</v>
      </c>
      <c r="D496" s="133">
        <v>6139</v>
      </c>
      <c r="E496" s="132">
        <v>0</v>
      </c>
      <c r="F496" s="133">
        <v>-892</v>
      </c>
      <c r="G496" s="172">
        <v>15768347</v>
      </c>
      <c r="H496" s="173">
        <v>5247</v>
      </c>
    </row>
    <row r="497" spans="1:8" outlineLevel="2" x14ac:dyDescent="0.25">
      <c r="A497" s="134"/>
      <c r="B497" s="135" t="s">
        <v>168</v>
      </c>
      <c r="C497" s="136">
        <v>819368.41</v>
      </c>
      <c r="D497" s="138">
        <v>319</v>
      </c>
      <c r="E497" s="136"/>
      <c r="F497" s="137">
        <v>-44</v>
      </c>
      <c r="G497" s="174">
        <v>819368.41</v>
      </c>
      <c r="H497" s="175">
        <v>275</v>
      </c>
    </row>
    <row r="498" spans="1:8" outlineLevel="2" x14ac:dyDescent="0.25">
      <c r="A498" s="134"/>
      <c r="B498" s="135" t="s">
        <v>169</v>
      </c>
      <c r="C498" s="136">
        <v>1702950.65</v>
      </c>
      <c r="D498" s="138">
        <v>663</v>
      </c>
      <c r="E498" s="136"/>
      <c r="F498" s="137">
        <v>-96</v>
      </c>
      <c r="G498" s="174">
        <v>1702950.65</v>
      </c>
      <c r="H498" s="175">
        <v>567</v>
      </c>
    </row>
    <row r="499" spans="1:8" outlineLevel="2" x14ac:dyDescent="0.25">
      <c r="A499" s="134"/>
      <c r="B499" s="135" t="s">
        <v>170</v>
      </c>
      <c r="C499" s="136">
        <v>1672128.02</v>
      </c>
      <c r="D499" s="138">
        <v>651</v>
      </c>
      <c r="E499" s="136"/>
      <c r="F499" s="137">
        <v>-95</v>
      </c>
      <c r="G499" s="174">
        <v>1672128.02</v>
      </c>
      <c r="H499" s="175">
        <v>556</v>
      </c>
    </row>
    <row r="500" spans="1:8" outlineLevel="2" x14ac:dyDescent="0.25">
      <c r="A500" s="134"/>
      <c r="B500" s="135" t="s">
        <v>171</v>
      </c>
      <c r="C500" s="136">
        <v>1733773.29</v>
      </c>
      <c r="D500" s="138">
        <v>675</v>
      </c>
      <c r="E500" s="136"/>
      <c r="F500" s="137">
        <v>-98</v>
      </c>
      <c r="G500" s="174">
        <v>1733773.29</v>
      </c>
      <c r="H500" s="175">
        <v>577</v>
      </c>
    </row>
    <row r="501" spans="1:8" outlineLevel="2" x14ac:dyDescent="0.25">
      <c r="A501" s="134"/>
      <c r="B501" s="135" t="s">
        <v>172</v>
      </c>
      <c r="C501" s="136">
        <v>1309962.04</v>
      </c>
      <c r="D501" s="138">
        <v>510</v>
      </c>
      <c r="E501" s="136"/>
      <c r="F501" s="137">
        <v>-74</v>
      </c>
      <c r="G501" s="174">
        <v>1309962.04</v>
      </c>
      <c r="H501" s="175">
        <v>436</v>
      </c>
    </row>
    <row r="502" spans="1:8" outlineLevel="2" x14ac:dyDescent="0.25">
      <c r="A502" s="134"/>
      <c r="B502" s="135" t="s">
        <v>173</v>
      </c>
      <c r="C502" s="136">
        <v>1214925.58</v>
      </c>
      <c r="D502" s="138">
        <v>473</v>
      </c>
      <c r="E502" s="136"/>
      <c r="F502" s="137">
        <v>-69</v>
      </c>
      <c r="G502" s="174">
        <v>1214925.58</v>
      </c>
      <c r="H502" s="175">
        <v>404</v>
      </c>
    </row>
    <row r="503" spans="1:8" outlineLevel="2" x14ac:dyDescent="0.25">
      <c r="A503" s="134"/>
      <c r="B503" s="135" t="s">
        <v>174</v>
      </c>
      <c r="C503" s="136">
        <v>1214925.58</v>
      </c>
      <c r="D503" s="138">
        <v>473</v>
      </c>
      <c r="E503" s="136"/>
      <c r="F503" s="137">
        <v>-69</v>
      </c>
      <c r="G503" s="174">
        <v>1214925.58</v>
      </c>
      <c r="H503" s="175">
        <v>404</v>
      </c>
    </row>
    <row r="504" spans="1:8" outlineLevel="2" x14ac:dyDescent="0.25">
      <c r="A504" s="134"/>
      <c r="B504" s="135" t="s">
        <v>175</v>
      </c>
      <c r="C504" s="136">
        <v>1214925.58</v>
      </c>
      <c r="D504" s="138">
        <v>473</v>
      </c>
      <c r="E504" s="136"/>
      <c r="F504" s="137">
        <v>-69</v>
      </c>
      <c r="G504" s="174">
        <v>1214925.58</v>
      </c>
      <c r="H504" s="175">
        <v>404</v>
      </c>
    </row>
    <row r="505" spans="1:8" outlineLevel="2" x14ac:dyDescent="0.25">
      <c r="A505" s="134"/>
      <c r="B505" s="135" t="s">
        <v>176</v>
      </c>
      <c r="C505" s="136">
        <v>1340784.68</v>
      </c>
      <c r="D505" s="138">
        <v>522</v>
      </c>
      <c r="E505" s="136"/>
      <c r="F505" s="137">
        <v>-76</v>
      </c>
      <c r="G505" s="174">
        <v>1340784.68</v>
      </c>
      <c r="H505" s="175">
        <v>446</v>
      </c>
    </row>
    <row r="506" spans="1:8" outlineLevel="2" x14ac:dyDescent="0.25">
      <c r="A506" s="134"/>
      <c r="B506" s="135" t="s">
        <v>177</v>
      </c>
      <c r="C506" s="136">
        <v>1340784.68</v>
      </c>
      <c r="D506" s="138">
        <v>522</v>
      </c>
      <c r="E506" s="136"/>
      <c r="F506" s="137">
        <v>-76</v>
      </c>
      <c r="G506" s="174">
        <v>1340784.68</v>
      </c>
      <c r="H506" s="175">
        <v>446</v>
      </c>
    </row>
    <row r="507" spans="1:8" outlineLevel="2" x14ac:dyDescent="0.25">
      <c r="A507" s="134"/>
      <c r="B507" s="135" t="s">
        <v>178</v>
      </c>
      <c r="C507" s="136">
        <v>1340784.68</v>
      </c>
      <c r="D507" s="138">
        <v>522</v>
      </c>
      <c r="E507" s="136"/>
      <c r="F507" s="137">
        <v>-76</v>
      </c>
      <c r="G507" s="174">
        <v>1340784.68</v>
      </c>
      <c r="H507" s="175">
        <v>446</v>
      </c>
    </row>
    <row r="508" spans="1:8" outlineLevel="2" x14ac:dyDescent="0.25">
      <c r="A508" s="134"/>
      <c r="B508" s="135" t="s">
        <v>179</v>
      </c>
      <c r="C508" s="136">
        <v>863033.81</v>
      </c>
      <c r="D508" s="138">
        <v>336</v>
      </c>
      <c r="E508" s="136"/>
      <c r="F508" s="137">
        <v>-50</v>
      </c>
      <c r="G508" s="174">
        <v>863033.81</v>
      </c>
      <c r="H508" s="175">
        <v>286</v>
      </c>
    </row>
    <row r="509" spans="1:8" ht="47.25" collapsed="1" x14ac:dyDescent="0.25">
      <c r="A509" s="127" t="s">
        <v>221</v>
      </c>
      <c r="B509" s="127" t="s">
        <v>112</v>
      </c>
      <c r="C509" s="128">
        <v>15387714</v>
      </c>
      <c r="D509" s="129">
        <v>5986</v>
      </c>
      <c r="E509" s="128">
        <v>0</v>
      </c>
      <c r="F509" s="129">
        <v>-874</v>
      </c>
      <c r="G509" s="170">
        <v>15387714</v>
      </c>
      <c r="H509" s="171">
        <v>5112</v>
      </c>
    </row>
    <row r="510" spans="1:8" outlineLevel="1" x14ac:dyDescent="0.25">
      <c r="A510" s="130"/>
      <c r="B510" s="131" t="s">
        <v>31</v>
      </c>
      <c r="C510" s="132">
        <v>15387714</v>
      </c>
      <c r="D510" s="133">
        <v>5986</v>
      </c>
      <c r="E510" s="132">
        <v>0</v>
      </c>
      <c r="F510" s="133">
        <v>-874</v>
      </c>
      <c r="G510" s="172">
        <v>15387714</v>
      </c>
      <c r="H510" s="173">
        <v>5112</v>
      </c>
    </row>
    <row r="511" spans="1:8" outlineLevel="2" x14ac:dyDescent="0.25">
      <c r="A511" s="134"/>
      <c r="B511" s="135" t="s">
        <v>168</v>
      </c>
      <c r="C511" s="136">
        <v>799461.92</v>
      </c>
      <c r="D511" s="138">
        <v>311</v>
      </c>
      <c r="E511" s="136"/>
      <c r="F511" s="137">
        <v>-46</v>
      </c>
      <c r="G511" s="174">
        <v>799461.92</v>
      </c>
      <c r="H511" s="175">
        <v>265</v>
      </c>
    </row>
    <row r="512" spans="1:8" outlineLevel="2" x14ac:dyDescent="0.25">
      <c r="A512" s="134"/>
      <c r="B512" s="135" t="s">
        <v>169</v>
      </c>
      <c r="C512" s="136">
        <v>1660618.65</v>
      </c>
      <c r="D512" s="138">
        <v>646</v>
      </c>
      <c r="E512" s="136"/>
      <c r="F512" s="137">
        <v>-94</v>
      </c>
      <c r="G512" s="174">
        <v>1660618.65</v>
      </c>
      <c r="H512" s="175">
        <v>552</v>
      </c>
    </row>
    <row r="513" spans="1:8" outlineLevel="2" x14ac:dyDescent="0.25">
      <c r="A513" s="134"/>
      <c r="B513" s="135" t="s">
        <v>170</v>
      </c>
      <c r="C513" s="136">
        <v>1632341.86</v>
      </c>
      <c r="D513" s="138">
        <v>635</v>
      </c>
      <c r="E513" s="136"/>
      <c r="F513" s="137">
        <v>-93</v>
      </c>
      <c r="G513" s="174">
        <v>1632341.86</v>
      </c>
      <c r="H513" s="175">
        <v>542</v>
      </c>
    </row>
    <row r="514" spans="1:8" outlineLevel="2" x14ac:dyDescent="0.25">
      <c r="A514" s="134"/>
      <c r="B514" s="135" t="s">
        <v>171</v>
      </c>
      <c r="C514" s="136">
        <v>1691466.06</v>
      </c>
      <c r="D514" s="138">
        <v>658</v>
      </c>
      <c r="E514" s="136"/>
      <c r="F514" s="137">
        <v>-96</v>
      </c>
      <c r="G514" s="174">
        <v>1691466.06</v>
      </c>
      <c r="H514" s="175">
        <v>562</v>
      </c>
    </row>
    <row r="515" spans="1:8" outlineLevel="2" x14ac:dyDescent="0.25">
      <c r="A515" s="134"/>
      <c r="B515" s="135" t="s">
        <v>172</v>
      </c>
      <c r="C515" s="136">
        <v>1277596.7</v>
      </c>
      <c r="D515" s="138">
        <v>497</v>
      </c>
      <c r="E515" s="136"/>
      <c r="F515" s="137">
        <v>-73</v>
      </c>
      <c r="G515" s="174">
        <v>1277596.7</v>
      </c>
      <c r="H515" s="175">
        <v>424</v>
      </c>
    </row>
    <row r="516" spans="1:8" outlineLevel="2" x14ac:dyDescent="0.25">
      <c r="A516" s="134"/>
      <c r="B516" s="135" t="s">
        <v>173</v>
      </c>
      <c r="C516" s="136">
        <v>1185054.49</v>
      </c>
      <c r="D516" s="138">
        <v>461</v>
      </c>
      <c r="E516" s="136"/>
      <c r="F516" s="137">
        <v>-67</v>
      </c>
      <c r="G516" s="174">
        <v>1185054.49</v>
      </c>
      <c r="H516" s="175">
        <v>394</v>
      </c>
    </row>
    <row r="517" spans="1:8" outlineLevel="2" x14ac:dyDescent="0.25">
      <c r="A517" s="134"/>
      <c r="B517" s="135" t="s">
        <v>174</v>
      </c>
      <c r="C517" s="136">
        <v>1185054.49</v>
      </c>
      <c r="D517" s="138">
        <v>461</v>
      </c>
      <c r="E517" s="136"/>
      <c r="F517" s="137">
        <v>-67</v>
      </c>
      <c r="G517" s="174">
        <v>1185054.49</v>
      </c>
      <c r="H517" s="175">
        <v>394</v>
      </c>
    </row>
    <row r="518" spans="1:8" outlineLevel="2" x14ac:dyDescent="0.25">
      <c r="A518" s="134"/>
      <c r="B518" s="135" t="s">
        <v>175</v>
      </c>
      <c r="C518" s="136">
        <v>1185054.49</v>
      </c>
      <c r="D518" s="138">
        <v>461</v>
      </c>
      <c r="E518" s="136"/>
      <c r="F518" s="137">
        <v>-67</v>
      </c>
      <c r="G518" s="174">
        <v>1185054.49</v>
      </c>
      <c r="H518" s="175">
        <v>394</v>
      </c>
    </row>
    <row r="519" spans="1:8" outlineLevel="2" x14ac:dyDescent="0.25">
      <c r="A519" s="134"/>
      <c r="B519" s="135" t="s">
        <v>176</v>
      </c>
      <c r="C519" s="136">
        <v>1308444.1100000001</v>
      </c>
      <c r="D519" s="138">
        <v>509</v>
      </c>
      <c r="E519" s="136"/>
      <c r="F519" s="137">
        <v>-74</v>
      </c>
      <c r="G519" s="174">
        <v>1308444.1100000001</v>
      </c>
      <c r="H519" s="175">
        <v>435</v>
      </c>
    </row>
    <row r="520" spans="1:8" outlineLevel="2" x14ac:dyDescent="0.25">
      <c r="A520" s="134"/>
      <c r="B520" s="135" t="s">
        <v>177</v>
      </c>
      <c r="C520" s="136">
        <v>1308444.1100000001</v>
      </c>
      <c r="D520" s="138">
        <v>509</v>
      </c>
      <c r="E520" s="136"/>
      <c r="F520" s="137">
        <v>-74</v>
      </c>
      <c r="G520" s="174">
        <v>1308444.1100000001</v>
      </c>
      <c r="H520" s="175">
        <v>435</v>
      </c>
    </row>
    <row r="521" spans="1:8" outlineLevel="2" x14ac:dyDescent="0.25">
      <c r="A521" s="134"/>
      <c r="B521" s="135" t="s">
        <v>178</v>
      </c>
      <c r="C521" s="136">
        <v>1308444.1100000001</v>
      </c>
      <c r="D521" s="138">
        <v>509</v>
      </c>
      <c r="E521" s="136"/>
      <c r="F521" s="137">
        <v>-74</v>
      </c>
      <c r="G521" s="174">
        <v>1308444.1100000001</v>
      </c>
      <c r="H521" s="175">
        <v>435</v>
      </c>
    </row>
    <row r="522" spans="1:8" outlineLevel="2" x14ac:dyDescent="0.25">
      <c r="A522" s="134"/>
      <c r="B522" s="135" t="s">
        <v>179</v>
      </c>
      <c r="C522" s="136">
        <v>845733.01</v>
      </c>
      <c r="D522" s="138">
        <v>329</v>
      </c>
      <c r="E522" s="136"/>
      <c r="F522" s="137">
        <v>-49</v>
      </c>
      <c r="G522" s="174">
        <v>845733.01</v>
      </c>
      <c r="H522" s="175">
        <v>280</v>
      </c>
    </row>
    <row r="523" spans="1:8" ht="31.5" collapsed="1" x14ac:dyDescent="0.25">
      <c r="A523" s="127" t="s">
        <v>222</v>
      </c>
      <c r="B523" s="127" t="s">
        <v>113</v>
      </c>
      <c r="C523" s="128">
        <v>2463749</v>
      </c>
      <c r="D523" s="129">
        <v>1477</v>
      </c>
      <c r="E523" s="128">
        <v>0</v>
      </c>
      <c r="F523" s="129">
        <v>-220</v>
      </c>
      <c r="G523" s="170">
        <v>2463749</v>
      </c>
      <c r="H523" s="171">
        <v>1257</v>
      </c>
    </row>
    <row r="524" spans="1:8" outlineLevel="1" x14ac:dyDescent="0.25">
      <c r="A524" s="130"/>
      <c r="B524" s="131" t="s">
        <v>31</v>
      </c>
      <c r="C524" s="132">
        <v>2463749</v>
      </c>
      <c r="D524" s="133">
        <v>1477</v>
      </c>
      <c r="E524" s="132">
        <v>0</v>
      </c>
      <c r="F524" s="133">
        <v>-220</v>
      </c>
      <c r="G524" s="172">
        <v>2463749</v>
      </c>
      <c r="H524" s="173">
        <v>1257</v>
      </c>
    </row>
    <row r="525" spans="1:8" outlineLevel="2" x14ac:dyDescent="0.25">
      <c r="A525" s="134"/>
      <c r="B525" s="135" t="s">
        <v>168</v>
      </c>
      <c r="C525" s="136">
        <v>128441.89</v>
      </c>
      <c r="D525" s="138">
        <v>77</v>
      </c>
      <c r="E525" s="136"/>
      <c r="F525" s="137">
        <v>-11</v>
      </c>
      <c r="G525" s="174">
        <v>128441.89</v>
      </c>
      <c r="H525" s="175">
        <v>66</v>
      </c>
    </row>
    <row r="526" spans="1:8" outlineLevel="2" x14ac:dyDescent="0.25">
      <c r="A526" s="134"/>
      <c r="B526" s="135" t="s">
        <v>169</v>
      </c>
      <c r="C526" s="136">
        <v>266892.24</v>
      </c>
      <c r="D526" s="138">
        <v>160</v>
      </c>
      <c r="E526" s="136"/>
      <c r="F526" s="137">
        <v>-24</v>
      </c>
      <c r="G526" s="174">
        <v>266892.24</v>
      </c>
      <c r="H526" s="175">
        <v>136</v>
      </c>
    </row>
    <row r="527" spans="1:8" outlineLevel="2" x14ac:dyDescent="0.25">
      <c r="A527" s="134"/>
      <c r="B527" s="135" t="s">
        <v>170</v>
      </c>
      <c r="C527" s="136">
        <v>261888.01</v>
      </c>
      <c r="D527" s="138">
        <v>157</v>
      </c>
      <c r="E527" s="136"/>
      <c r="F527" s="137">
        <v>-23</v>
      </c>
      <c r="G527" s="174">
        <v>261888.01</v>
      </c>
      <c r="H527" s="175">
        <v>134</v>
      </c>
    </row>
    <row r="528" spans="1:8" outlineLevel="2" x14ac:dyDescent="0.25">
      <c r="A528" s="134"/>
      <c r="B528" s="135" t="s">
        <v>171</v>
      </c>
      <c r="C528" s="136">
        <v>270228.39</v>
      </c>
      <c r="D528" s="138">
        <v>162</v>
      </c>
      <c r="E528" s="136"/>
      <c r="F528" s="137">
        <v>-24</v>
      </c>
      <c r="G528" s="174">
        <v>270228.39</v>
      </c>
      <c r="H528" s="175">
        <v>138</v>
      </c>
    </row>
    <row r="529" spans="1:8" outlineLevel="2" x14ac:dyDescent="0.25">
      <c r="A529" s="134"/>
      <c r="B529" s="135" t="s">
        <v>172</v>
      </c>
      <c r="C529" s="136">
        <v>205173.41</v>
      </c>
      <c r="D529" s="138">
        <v>123</v>
      </c>
      <c r="E529" s="136"/>
      <c r="F529" s="137">
        <v>-18</v>
      </c>
      <c r="G529" s="174">
        <v>205173.41</v>
      </c>
      <c r="H529" s="175">
        <v>105</v>
      </c>
    </row>
    <row r="530" spans="1:8" outlineLevel="2" x14ac:dyDescent="0.25">
      <c r="A530" s="134"/>
      <c r="B530" s="135" t="s">
        <v>173</v>
      </c>
      <c r="C530" s="136">
        <v>190160.72</v>
      </c>
      <c r="D530" s="138">
        <v>114</v>
      </c>
      <c r="E530" s="136"/>
      <c r="F530" s="137">
        <v>-17</v>
      </c>
      <c r="G530" s="174">
        <v>190160.72</v>
      </c>
      <c r="H530" s="175">
        <v>97</v>
      </c>
    </row>
    <row r="531" spans="1:8" outlineLevel="2" x14ac:dyDescent="0.25">
      <c r="A531" s="134"/>
      <c r="B531" s="135" t="s">
        <v>174</v>
      </c>
      <c r="C531" s="136">
        <v>190160.72</v>
      </c>
      <c r="D531" s="138">
        <v>114</v>
      </c>
      <c r="E531" s="136"/>
      <c r="F531" s="137">
        <v>-17</v>
      </c>
      <c r="G531" s="174">
        <v>190160.72</v>
      </c>
      <c r="H531" s="175">
        <v>97</v>
      </c>
    </row>
    <row r="532" spans="1:8" outlineLevel="2" x14ac:dyDescent="0.25">
      <c r="A532" s="134"/>
      <c r="B532" s="135" t="s">
        <v>175</v>
      </c>
      <c r="C532" s="136">
        <v>190160.72</v>
      </c>
      <c r="D532" s="138">
        <v>114</v>
      </c>
      <c r="E532" s="136"/>
      <c r="F532" s="137">
        <v>-17</v>
      </c>
      <c r="G532" s="174">
        <v>190160.72</v>
      </c>
      <c r="H532" s="175">
        <v>97</v>
      </c>
    </row>
    <row r="533" spans="1:8" outlineLevel="2" x14ac:dyDescent="0.25">
      <c r="A533" s="134"/>
      <c r="B533" s="135" t="s">
        <v>176</v>
      </c>
      <c r="C533" s="136">
        <v>210177.64</v>
      </c>
      <c r="D533" s="138">
        <v>126</v>
      </c>
      <c r="E533" s="136"/>
      <c r="F533" s="137">
        <v>-19</v>
      </c>
      <c r="G533" s="174">
        <v>210177.64</v>
      </c>
      <c r="H533" s="175">
        <v>107</v>
      </c>
    </row>
    <row r="534" spans="1:8" outlineLevel="2" x14ac:dyDescent="0.25">
      <c r="A534" s="134"/>
      <c r="B534" s="135" t="s">
        <v>177</v>
      </c>
      <c r="C534" s="136">
        <v>210177.64</v>
      </c>
      <c r="D534" s="138">
        <v>126</v>
      </c>
      <c r="E534" s="136"/>
      <c r="F534" s="137">
        <v>-19</v>
      </c>
      <c r="G534" s="174">
        <v>210177.64</v>
      </c>
      <c r="H534" s="175">
        <v>107</v>
      </c>
    </row>
    <row r="535" spans="1:8" outlineLevel="2" x14ac:dyDescent="0.25">
      <c r="A535" s="134"/>
      <c r="B535" s="135" t="s">
        <v>178</v>
      </c>
      <c r="C535" s="136">
        <v>210177.64</v>
      </c>
      <c r="D535" s="138">
        <v>126</v>
      </c>
      <c r="E535" s="136"/>
      <c r="F535" s="137">
        <v>-19</v>
      </c>
      <c r="G535" s="174">
        <v>210177.64</v>
      </c>
      <c r="H535" s="175">
        <v>107</v>
      </c>
    </row>
    <row r="536" spans="1:8" outlineLevel="2" x14ac:dyDescent="0.25">
      <c r="A536" s="134"/>
      <c r="B536" s="135" t="s">
        <v>179</v>
      </c>
      <c r="C536" s="136">
        <v>130109.98</v>
      </c>
      <c r="D536" s="138">
        <v>78</v>
      </c>
      <c r="E536" s="136"/>
      <c r="F536" s="137">
        <v>-12</v>
      </c>
      <c r="G536" s="174">
        <v>130109.98</v>
      </c>
      <c r="H536" s="175">
        <v>66</v>
      </c>
    </row>
    <row r="537" spans="1:8" ht="47.25" collapsed="1" x14ac:dyDescent="0.25">
      <c r="A537" s="127" t="s">
        <v>223</v>
      </c>
      <c r="B537" s="127" t="s">
        <v>114</v>
      </c>
      <c r="C537" s="128">
        <v>17080620</v>
      </c>
      <c r="D537" s="129">
        <v>6737</v>
      </c>
      <c r="E537" s="128">
        <v>0</v>
      </c>
      <c r="F537" s="129">
        <v>-978</v>
      </c>
      <c r="G537" s="170">
        <v>17080620</v>
      </c>
      <c r="H537" s="171">
        <v>5759</v>
      </c>
    </row>
    <row r="538" spans="1:8" outlineLevel="1" x14ac:dyDescent="0.25">
      <c r="A538" s="130"/>
      <c r="B538" s="131" t="s">
        <v>31</v>
      </c>
      <c r="C538" s="132">
        <v>17080620</v>
      </c>
      <c r="D538" s="133">
        <v>6737</v>
      </c>
      <c r="E538" s="132">
        <v>0</v>
      </c>
      <c r="F538" s="133">
        <v>-978</v>
      </c>
      <c r="G538" s="172">
        <v>17080620</v>
      </c>
      <c r="H538" s="173">
        <v>5759</v>
      </c>
    </row>
    <row r="539" spans="1:8" outlineLevel="2" x14ac:dyDescent="0.25">
      <c r="A539" s="134"/>
      <c r="B539" s="135" t="s">
        <v>168</v>
      </c>
      <c r="C539" s="136">
        <v>887370.79</v>
      </c>
      <c r="D539" s="138">
        <v>350</v>
      </c>
      <c r="E539" s="136"/>
      <c r="F539" s="137">
        <v>-51</v>
      </c>
      <c r="G539" s="174">
        <v>887370.79</v>
      </c>
      <c r="H539" s="175">
        <v>299</v>
      </c>
    </row>
    <row r="540" spans="1:8" outlineLevel="2" x14ac:dyDescent="0.25">
      <c r="A540" s="134"/>
      <c r="B540" s="135" t="s">
        <v>169</v>
      </c>
      <c r="C540" s="136">
        <v>1845731.24</v>
      </c>
      <c r="D540" s="138">
        <v>728</v>
      </c>
      <c r="E540" s="136"/>
      <c r="F540" s="137">
        <v>-106</v>
      </c>
      <c r="G540" s="174">
        <v>1845731.24</v>
      </c>
      <c r="H540" s="175">
        <v>622</v>
      </c>
    </row>
    <row r="541" spans="1:8" outlineLevel="2" x14ac:dyDescent="0.25">
      <c r="A541" s="134"/>
      <c r="B541" s="135" t="s">
        <v>170</v>
      </c>
      <c r="C541" s="136">
        <v>1810236.41</v>
      </c>
      <c r="D541" s="138">
        <v>714</v>
      </c>
      <c r="E541" s="136"/>
      <c r="F541" s="137">
        <v>-104</v>
      </c>
      <c r="G541" s="174">
        <v>1810236.41</v>
      </c>
      <c r="H541" s="175">
        <v>610</v>
      </c>
    </row>
    <row r="542" spans="1:8" outlineLevel="2" x14ac:dyDescent="0.25">
      <c r="A542" s="134"/>
      <c r="B542" s="135" t="s">
        <v>171</v>
      </c>
      <c r="C542" s="136">
        <v>1878690.73</v>
      </c>
      <c r="D542" s="138">
        <v>741</v>
      </c>
      <c r="E542" s="136"/>
      <c r="F542" s="137">
        <v>-108</v>
      </c>
      <c r="G542" s="174">
        <v>1878690.73</v>
      </c>
      <c r="H542" s="175">
        <v>633</v>
      </c>
    </row>
    <row r="543" spans="1:8" outlineLevel="2" x14ac:dyDescent="0.25">
      <c r="A543" s="134"/>
      <c r="B543" s="135" t="s">
        <v>172</v>
      </c>
      <c r="C543" s="136">
        <v>1417257.92</v>
      </c>
      <c r="D543" s="138">
        <v>559</v>
      </c>
      <c r="E543" s="136"/>
      <c r="F543" s="137">
        <v>-81</v>
      </c>
      <c r="G543" s="174">
        <v>1417257.92</v>
      </c>
      <c r="H543" s="175">
        <v>478</v>
      </c>
    </row>
    <row r="544" spans="1:8" outlineLevel="2" x14ac:dyDescent="0.25">
      <c r="A544" s="134"/>
      <c r="B544" s="135" t="s">
        <v>173</v>
      </c>
      <c r="C544" s="136">
        <v>1315844.1100000001</v>
      </c>
      <c r="D544" s="138">
        <v>519</v>
      </c>
      <c r="E544" s="136"/>
      <c r="F544" s="137">
        <v>-75</v>
      </c>
      <c r="G544" s="174">
        <v>1315844.1100000001</v>
      </c>
      <c r="H544" s="175">
        <v>444</v>
      </c>
    </row>
    <row r="545" spans="1:8" outlineLevel="2" x14ac:dyDescent="0.25">
      <c r="A545" s="134"/>
      <c r="B545" s="135" t="s">
        <v>174</v>
      </c>
      <c r="C545" s="136">
        <v>1315844.1100000001</v>
      </c>
      <c r="D545" s="138">
        <v>519</v>
      </c>
      <c r="E545" s="136"/>
      <c r="F545" s="137">
        <v>-75</v>
      </c>
      <c r="G545" s="174">
        <v>1315844.1100000001</v>
      </c>
      <c r="H545" s="175">
        <v>444</v>
      </c>
    </row>
    <row r="546" spans="1:8" outlineLevel="2" x14ac:dyDescent="0.25">
      <c r="A546" s="134"/>
      <c r="B546" s="135" t="s">
        <v>175</v>
      </c>
      <c r="C546" s="136">
        <v>1315844.1100000001</v>
      </c>
      <c r="D546" s="138">
        <v>519</v>
      </c>
      <c r="E546" s="136"/>
      <c r="F546" s="137">
        <v>-75</v>
      </c>
      <c r="G546" s="174">
        <v>1315844.1100000001</v>
      </c>
      <c r="H546" s="175">
        <v>444</v>
      </c>
    </row>
    <row r="547" spans="1:8" outlineLevel="2" x14ac:dyDescent="0.25">
      <c r="A547" s="134"/>
      <c r="B547" s="135" t="s">
        <v>176</v>
      </c>
      <c r="C547" s="136">
        <v>1452752.75</v>
      </c>
      <c r="D547" s="138">
        <v>573</v>
      </c>
      <c r="E547" s="136"/>
      <c r="F547" s="137">
        <v>-83</v>
      </c>
      <c r="G547" s="174">
        <v>1452752.75</v>
      </c>
      <c r="H547" s="175">
        <v>490</v>
      </c>
    </row>
    <row r="548" spans="1:8" outlineLevel="2" x14ac:dyDescent="0.25">
      <c r="A548" s="134"/>
      <c r="B548" s="135" t="s">
        <v>177</v>
      </c>
      <c r="C548" s="136">
        <v>1452752.75</v>
      </c>
      <c r="D548" s="138">
        <v>573</v>
      </c>
      <c r="E548" s="136"/>
      <c r="F548" s="137">
        <v>-83</v>
      </c>
      <c r="G548" s="174">
        <v>1452752.75</v>
      </c>
      <c r="H548" s="175">
        <v>490</v>
      </c>
    </row>
    <row r="549" spans="1:8" outlineLevel="2" x14ac:dyDescent="0.25">
      <c r="A549" s="134"/>
      <c r="B549" s="135" t="s">
        <v>178</v>
      </c>
      <c r="C549" s="136">
        <v>1452752.75</v>
      </c>
      <c r="D549" s="138">
        <v>573</v>
      </c>
      <c r="E549" s="136"/>
      <c r="F549" s="137">
        <v>-83</v>
      </c>
      <c r="G549" s="174">
        <v>1452752.75</v>
      </c>
      <c r="H549" s="175">
        <v>490</v>
      </c>
    </row>
    <row r="550" spans="1:8" outlineLevel="2" x14ac:dyDescent="0.25">
      <c r="A550" s="134"/>
      <c r="B550" s="135" t="s">
        <v>179</v>
      </c>
      <c r="C550" s="136">
        <v>935542.33</v>
      </c>
      <c r="D550" s="138">
        <v>369</v>
      </c>
      <c r="E550" s="136"/>
      <c r="F550" s="137">
        <v>-54</v>
      </c>
      <c r="G550" s="174">
        <v>935542.33</v>
      </c>
      <c r="H550" s="175">
        <v>315</v>
      </c>
    </row>
    <row r="551" spans="1:8" ht="47.25" collapsed="1" x14ac:dyDescent="0.25">
      <c r="A551" s="127" t="s">
        <v>224</v>
      </c>
      <c r="B551" s="127" t="s">
        <v>115</v>
      </c>
      <c r="C551" s="128">
        <v>28063154</v>
      </c>
      <c r="D551" s="129">
        <v>10844</v>
      </c>
      <c r="E551" s="128">
        <v>0</v>
      </c>
      <c r="F551" s="129">
        <v>-1566</v>
      </c>
      <c r="G551" s="170">
        <v>28063154</v>
      </c>
      <c r="H551" s="171">
        <v>9278</v>
      </c>
    </row>
    <row r="552" spans="1:8" outlineLevel="1" x14ac:dyDescent="0.25">
      <c r="A552" s="130"/>
      <c r="B552" s="131" t="s">
        <v>31</v>
      </c>
      <c r="C552" s="132">
        <v>28063154</v>
      </c>
      <c r="D552" s="133">
        <v>10844</v>
      </c>
      <c r="E552" s="132">
        <v>0</v>
      </c>
      <c r="F552" s="133">
        <v>-1566</v>
      </c>
      <c r="G552" s="172">
        <v>28063154</v>
      </c>
      <c r="H552" s="173">
        <v>9278</v>
      </c>
    </row>
    <row r="553" spans="1:8" outlineLevel="2" x14ac:dyDescent="0.25">
      <c r="A553" s="134"/>
      <c r="B553" s="135" t="s">
        <v>168</v>
      </c>
      <c r="C553" s="136">
        <v>1459573.85</v>
      </c>
      <c r="D553" s="138">
        <v>564</v>
      </c>
      <c r="E553" s="136"/>
      <c r="F553" s="137">
        <v>-81</v>
      </c>
      <c r="G553" s="174">
        <v>1459573.85</v>
      </c>
      <c r="H553" s="175">
        <v>483</v>
      </c>
    </row>
    <row r="554" spans="1:8" outlineLevel="2" x14ac:dyDescent="0.25">
      <c r="A554" s="134"/>
      <c r="B554" s="135" t="s">
        <v>169</v>
      </c>
      <c r="C554" s="136">
        <v>3030427.27</v>
      </c>
      <c r="D554" s="137">
        <v>1171</v>
      </c>
      <c r="E554" s="136"/>
      <c r="F554" s="137">
        <v>-169</v>
      </c>
      <c r="G554" s="174">
        <v>3030427.27</v>
      </c>
      <c r="H554" s="175">
        <v>1002</v>
      </c>
    </row>
    <row r="555" spans="1:8" outlineLevel="2" x14ac:dyDescent="0.25">
      <c r="A555" s="134"/>
      <c r="B555" s="135" t="s">
        <v>170</v>
      </c>
      <c r="C555" s="136">
        <v>2973493.54</v>
      </c>
      <c r="D555" s="137">
        <v>1149</v>
      </c>
      <c r="E555" s="136"/>
      <c r="F555" s="137">
        <v>-166</v>
      </c>
      <c r="G555" s="174">
        <v>2973493.54</v>
      </c>
      <c r="H555" s="175">
        <v>983</v>
      </c>
    </row>
    <row r="556" spans="1:8" outlineLevel="2" x14ac:dyDescent="0.25">
      <c r="A556" s="134"/>
      <c r="B556" s="135" t="s">
        <v>171</v>
      </c>
      <c r="C556" s="136">
        <v>3087361</v>
      </c>
      <c r="D556" s="137">
        <v>1193</v>
      </c>
      <c r="E556" s="136"/>
      <c r="F556" s="137">
        <v>-172</v>
      </c>
      <c r="G556" s="174">
        <v>3087361</v>
      </c>
      <c r="H556" s="175">
        <v>1021</v>
      </c>
    </row>
    <row r="557" spans="1:8" outlineLevel="2" x14ac:dyDescent="0.25">
      <c r="A557" s="134"/>
      <c r="B557" s="135" t="s">
        <v>172</v>
      </c>
      <c r="C557" s="136">
        <v>2329107.21</v>
      </c>
      <c r="D557" s="138">
        <v>900</v>
      </c>
      <c r="E557" s="136"/>
      <c r="F557" s="137">
        <v>-130</v>
      </c>
      <c r="G557" s="174">
        <v>2329107.21</v>
      </c>
      <c r="H557" s="175">
        <v>770</v>
      </c>
    </row>
    <row r="558" spans="1:8" outlineLevel="2" x14ac:dyDescent="0.25">
      <c r="A558" s="134"/>
      <c r="B558" s="135" t="s">
        <v>173</v>
      </c>
      <c r="C558" s="136">
        <v>2160893.91</v>
      </c>
      <c r="D558" s="138">
        <v>835</v>
      </c>
      <c r="E558" s="136"/>
      <c r="F558" s="137">
        <v>-121</v>
      </c>
      <c r="G558" s="174">
        <v>2160893.91</v>
      </c>
      <c r="H558" s="175">
        <v>714</v>
      </c>
    </row>
    <row r="559" spans="1:8" outlineLevel="2" x14ac:dyDescent="0.25">
      <c r="A559" s="134"/>
      <c r="B559" s="135" t="s">
        <v>174</v>
      </c>
      <c r="C559" s="136">
        <v>2160893.91</v>
      </c>
      <c r="D559" s="138">
        <v>835</v>
      </c>
      <c r="E559" s="136"/>
      <c r="F559" s="137">
        <v>-121</v>
      </c>
      <c r="G559" s="174">
        <v>2160893.91</v>
      </c>
      <c r="H559" s="175">
        <v>714</v>
      </c>
    </row>
    <row r="560" spans="1:8" outlineLevel="2" x14ac:dyDescent="0.25">
      <c r="A560" s="134"/>
      <c r="B560" s="135" t="s">
        <v>175</v>
      </c>
      <c r="C560" s="136">
        <v>2160893.91</v>
      </c>
      <c r="D560" s="138">
        <v>835</v>
      </c>
      <c r="E560" s="136"/>
      <c r="F560" s="137">
        <v>-121</v>
      </c>
      <c r="G560" s="174">
        <v>2160893.91</v>
      </c>
      <c r="H560" s="175">
        <v>714</v>
      </c>
    </row>
    <row r="561" spans="1:8" outlineLevel="2" x14ac:dyDescent="0.25">
      <c r="A561" s="134"/>
      <c r="B561" s="135" t="s">
        <v>176</v>
      </c>
      <c r="C561" s="136">
        <v>2386040.94</v>
      </c>
      <c r="D561" s="138">
        <v>922</v>
      </c>
      <c r="E561" s="136"/>
      <c r="F561" s="137">
        <v>-133</v>
      </c>
      <c r="G561" s="174">
        <v>2386040.94</v>
      </c>
      <c r="H561" s="175">
        <v>789</v>
      </c>
    </row>
    <row r="562" spans="1:8" outlineLevel="2" x14ac:dyDescent="0.25">
      <c r="A562" s="134"/>
      <c r="B562" s="135" t="s">
        <v>177</v>
      </c>
      <c r="C562" s="136">
        <v>2386040.94</v>
      </c>
      <c r="D562" s="138">
        <v>922</v>
      </c>
      <c r="E562" s="136"/>
      <c r="F562" s="137">
        <v>-133</v>
      </c>
      <c r="G562" s="174">
        <v>2386040.94</v>
      </c>
      <c r="H562" s="175">
        <v>789</v>
      </c>
    </row>
    <row r="563" spans="1:8" outlineLevel="2" x14ac:dyDescent="0.25">
      <c r="A563" s="134"/>
      <c r="B563" s="135" t="s">
        <v>178</v>
      </c>
      <c r="C563" s="136">
        <v>2386040.94</v>
      </c>
      <c r="D563" s="138">
        <v>922</v>
      </c>
      <c r="E563" s="136"/>
      <c r="F563" s="137">
        <v>-133</v>
      </c>
      <c r="G563" s="174">
        <v>2386040.94</v>
      </c>
      <c r="H563" s="175">
        <v>789</v>
      </c>
    </row>
    <row r="564" spans="1:8" outlineLevel="2" x14ac:dyDescent="0.25">
      <c r="A564" s="134"/>
      <c r="B564" s="135" t="s">
        <v>179</v>
      </c>
      <c r="C564" s="136">
        <v>1542386.58</v>
      </c>
      <c r="D564" s="138">
        <v>596</v>
      </c>
      <c r="E564" s="136"/>
      <c r="F564" s="137">
        <v>-86</v>
      </c>
      <c r="G564" s="174">
        <v>1542386.58</v>
      </c>
      <c r="H564" s="175">
        <v>510</v>
      </c>
    </row>
    <row r="565" spans="1:8" ht="47.25" collapsed="1" x14ac:dyDescent="0.25">
      <c r="A565" s="127" t="s">
        <v>225</v>
      </c>
      <c r="B565" s="127" t="s">
        <v>116</v>
      </c>
      <c r="C565" s="128">
        <v>7828439</v>
      </c>
      <c r="D565" s="129">
        <v>3053</v>
      </c>
      <c r="E565" s="128">
        <v>0</v>
      </c>
      <c r="F565" s="129">
        <v>-450</v>
      </c>
      <c r="G565" s="170">
        <v>7828439</v>
      </c>
      <c r="H565" s="171">
        <v>2603</v>
      </c>
    </row>
    <row r="566" spans="1:8" outlineLevel="1" x14ac:dyDescent="0.25">
      <c r="A566" s="130"/>
      <c r="B566" s="131" t="s">
        <v>31</v>
      </c>
      <c r="C566" s="132">
        <v>7828439</v>
      </c>
      <c r="D566" s="133">
        <v>3053</v>
      </c>
      <c r="E566" s="132">
        <v>0</v>
      </c>
      <c r="F566" s="133">
        <v>-450</v>
      </c>
      <c r="G566" s="172">
        <v>7828439</v>
      </c>
      <c r="H566" s="173">
        <v>2603</v>
      </c>
    </row>
    <row r="567" spans="1:8" outlineLevel="2" x14ac:dyDescent="0.25">
      <c r="A567" s="134"/>
      <c r="B567" s="135" t="s">
        <v>168</v>
      </c>
      <c r="C567" s="136">
        <v>407704.49</v>
      </c>
      <c r="D567" s="138">
        <v>159</v>
      </c>
      <c r="E567" s="136"/>
      <c r="F567" s="137">
        <v>-22</v>
      </c>
      <c r="G567" s="174">
        <v>407704.49</v>
      </c>
      <c r="H567" s="175">
        <v>137</v>
      </c>
    </row>
    <row r="568" spans="1:8" outlineLevel="2" x14ac:dyDescent="0.25">
      <c r="A568" s="134"/>
      <c r="B568" s="135" t="s">
        <v>169</v>
      </c>
      <c r="C568" s="136">
        <v>846179.13</v>
      </c>
      <c r="D568" s="138">
        <v>330</v>
      </c>
      <c r="E568" s="136"/>
      <c r="F568" s="137">
        <v>-49</v>
      </c>
      <c r="G568" s="174">
        <v>846179.13</v>
      </c>
      <c r="H568" s="175">
        <v>281</v>
      </c>
    </row>
    <row r="569" spans="1:8" outlineLevel="2" x14ac:dyDescent="0.25">
      <c r="A569" s="134"/>
      <c r="B569" s="135" t="s">
        <v>170</v>
      </c>
      <c r="C569" s="136">
        <v>830794.05</v>
      </c>
      <c r="D569" s="138">
        <v>324</v>
      </c>
      <c r="E569" s="136"/>
      <c r="F569" s="137">
        <v>-48</v>
      </c>
      <c r="G569" s="174">
        <v>830794.05</v>
      </c>
      <c r="H569" s="175">
        <v>276</v>
      </c>
    </row>
    <row r="570" spans="1:8" outlineLevel="2" x14ac:dyDescent="0.25">
      <c r="A570" s="134"/>
      <c r="B570" s="135" t="s">
        <v>171</v>
      </c>
      <c r="C570" s="136">
        <v>861564.2</v>
      </c>
      <c r="D570" s="138">
        <v>336</v>
      </c>
      <c r="E570" s="136"/>
      <c r="F570" s="137">
        <v>-50</v>
      </c>
      <c r="G570" s="174">
        <v>861564.2</v>
      </c>
      <c r="H570" s="175">
        <v>286</v>
      </c>
    </row>
    <row r="571" spans="1:8" outlineLevel="2" x14ac:dyDescent="0.25">
      <c r="A571" s="134"/>
      <c r="B571" s="135" t="s">
        <v>172</v>
      </c>
      <c r="C571" s="136">
        <v>648737.32999999996</v>
      </c>
      <c r="D571" s="138">
        <v>253</v>
      </c>
      <c r="E571" s="136"/>
      <c r="F571" s="137">
        <v>-37</v>
      </c>
      <c r="G571" s="174">
        <v>648737.32999999996</v>
      </c>
      <c r="H571" s="175">
        <v>216</v>
      </c>
    </row>
    <row r="572" spans="1:8" outlineLevel="2" x14ac:dyDescent="0.25">
      <c r="A572" s="134"/>
      <c r="B572" s="135" t="s">
        <v>173</v>
      </c>
      <c r="C572" s="136">
        <v>602582.1</v>
      </c>
      <c r="D572" s="138">
        <v>235</v>
      </c>
      <c r="E572" s="136"/>
      <c r="F572" s="137">
        <v>-35</v>
      </c>
      <c r="G572" s="174">
        <v>602582.1</v>
      </c>
      <c r="H572" s="175">
        <v>200</v>
      </c>
    </row>
    <row r="573" spans="1:8" outlineLevel="2" x14ac:dyDescent="0.25">
      <c r="A573" s="134"/>
      <c r="B573" s="135" t="s">
        <v>174</v>
      </c>
      <c r="C573" s="136">
        <v>602582.1</v>
      </c>
      <c r="D573" s="138">
        <v>235</v>
      </c>
      <c r="E573" s="136"/>
      <c r="F573" s="137">
        <v>-35</v>
      </c>
      <c r="G573" s="174">
        <v>602582.1</v>
      </c>
      <c r="H573" s="175">
        <v>200</v>
      </c>
    </row>
    <row r="574" spans="1:8" outlineLevel="2" x14ac:dyDescent="0.25">
      <c r="A574" s="134"/>
      <c r="B574" s="135" t="s">
        <v>175</v>
      </c>
      <c r="C574" s="136">
        <v>602582.1</v>
      </c>
      <c r="D574" s="138">
        <v>235</v>
      </c>
      <c r="E574" s="136"/>
      <c r="F574" s="137">
        <v>-35</v>
      </c>
      <c r="G574" s="174">
        <v>602582.1</v>
      </c>
      <c r="H574" s="175">
        <v>200</v>
      </c>
    </row>
    <row r="575" spans="1:8" outlineLevel="2" x14ac:dyDescent="0.25">
      <c r="A575" s="134"/>
      <c r="B575" s="135" t="s">
        <v>176</v>
      </c>
      <c r="C575" s="136">
        <v>666686.57999999996</v>
      </c>
      <c r="D575" s="138">
        <v>260</v>
      </c>
      <c r="E575" s="136"/>
      <c r="F575" s="137">
        <v>-38</v>
      </c>
      <c r="G575" s="174">
        <v>666686.57999999996</v>
      </c>
      <c r="H575" s="175">
        <v>222</v>
      </c>
    </row>
    <row r="576" spans="1:8" outlineLevel="2" x14ac:dyDescent="0.25">
      <c r="A576" s="134"/>
      <c r="B576" s="135" t="s">
        <v>177</v>
      </c>
      <c r="C576" s="136">
        <v>666686.57999999996</v>
      </c>
      <c r="D576" s="138">
        <v>260</v>
      </c>
      <c r="E576" s="136"/>
      <c r="F576" s="137">
        <v>-38</v>
      </c>
      <c r="G576" s="174">
        <v>666686.57999999996</v>
      </c>
      <c r="H576" s="175">
        <v>222</v>
      </c>
    </row>
    <row r="577" spans="1:8" outlineLevel="2" x14ac:dyDescent="0.25">
      <c r="A577" s="134"/>
      <c r="B577" s="135" t="s">
        <v>178</v>
      </c>
      <c r="C577" s="136">
        <v>666686.57999999996</v>
      </c>
      <c r="D577" s="138">
        <v>260</v>
      </c>
      <c r="E577" s="136"/>
      <c r="F577" s="137">
        <v>-38</v>
      </c>
      <c r="G577" s="174">
        <v>666686.57999999996</v>
      </c>
      <c r="H577" s="175">
        <v>222</v>
      </c>
    </row>
    <row r="578" spans="1:8" outlineLevel="2" x14ac:dyDescent="0.25">
      <c r="A578" s="134"/>
      <c r="B578" s="135" t="s">
        <v>179</v>
      </c>
      <c r="C578" s="136">
        <v>425653.76000000001</v>
      </c>
      <c r="D578" s="138">
        <v>166</v>
      </c>
      <c r="E578" s="136"/>
      <c r="F578" s="137">
        <v>-25</v>
      </c>
      <c r="G578" s="174">
        <v>425653.76000000001</v>
      </c>
      <c r="H578" s="175">
        <v>141</v>
      </c>
    </row>
    <row r="579" spans="1:8" ht="47.25" collapsed="1" x14ac:dyDescent="0.25">
      <c r="A579" s="127" t="s">
        <v>226</v>
      </c>
      <c r="B579" s="127" t="s">
        <v>117</v>
      </c>
      <c r="C579" s="128">
        <v>5140836</v>
      </c>
      <c r="D579" s="129">
        <v>2027</v>
      </c>
      <c r="E579" s="128">
        <v>0</v>
      </c>
      <c r="F579" s="129">
        <v>-299</v>
      </c>
      <c r="G579" s="170">
        <v>5140836</v>
      </c>
      <c r="H579" s="171">
        <v>1728</v>
      </c>
    </row>
    <row r="580" spans="1:8" outlineLevel="1" x14ac:dyDescent="0.25">
      <c r="A580" s="130"/>
      <c r="B580" s="131" t="s">
        <v>31</v>
      </c>
      <c r="C580" s="132">
        <v>5140836</v>
      </c>
      <c r="D580" s="133">
        <v>2027</v>
      </c>
      <c r="E580" s="132">
        <v>0</v>
      </c>
      <c r="F580" s="133">
        <v>-299</v>
      </c>
      <c r="G580" s="172">
        <v>5140836</v>
      </c>
      <c r="H580" s="173">
        <v>1728</v>
      </c>
    </row>
    <row r="581" spans="1:8" outlineLevel="2" x14ac:dyDescent="0.25">
      <c r="A581" s="134"/>
      <c r="B581" s="135" t="s">
        <v>168</v>
      </c>
      <c r="C581" s="136">
        <v>266298.86</v>
      </c>
      <c r="D581" s="138">
        <v>105</v>
      </c>
      <c r="E581" s="136"/>
      <c r="F581" s="137">
        <v>-16</v>
      </c>
      <c r="G581" s="174">
        <v>266298.86</v>
      </c>
      <c r="H581" s="175">
        <v>89</v>
      </c>
    </row>
    <row r="582" spans="1:8" outlineLevel="2" x14ac:dyDescent="0.25">
      <c r="A582" s="134"/>
      <c r="B582" s="135" t="s">
        <v>169</v>
      </c>
      <c r="C582" s="136">
        <v>555423.32999999996</v>
      </c>
      <c r="D582" s="138">
        <v>219</v>
      </c>
      <c r="E582" s="136"/>
      <c r="F582" s="137">
        <v>-32</v>
      </c>
      <c r="G582" s="174">
        <v>555423.32999999996</v>
      </c>
      <c r="H582" s="175">
        <v>187</v>
      </c>
    </row>
    <row r="583" spans="1:8" outlineLevel="2" x14ac:dyDescent="0.25">
      <c r="A583" s="134"/>
      <c r="B583" s="135" t="s">
        <v>170</v>
      </c>
      <c r="C583" s="136">
        <v>545278.61</v>
      </c>
      <c r="D583" s="138">
        <v>215</v>
      </c>
      <c r="E583" s="136"/>
      <c r="F583" s="137">
        <v>-32</v>
      </c>
      <c r="G583" s="174">
        <v>545278.61</v>
      </c>
      <c r="H583" s="175">
        <v>183</v>
      </c>
    </row>
    <row r="584" spans="1:8" outlineLevel="2" x14ac:dyDescent="0.25">
      <c r="A584" s="134"/>
      <c r="B584" s="135" t="s">
        <v>171</v>
      </c>
      <c r="C584" s="136">
        <v>565568.05000000005</v>
      </c>
      <c r="D584" s="138">
        <v>223</v>
      </c>
      <c r="E584" s="136"/>
      <c r="F584" s="137">
        <v>-33</v>
      </c>
      <c r="G584" s="174">
        <v>565568.05000000005</v>
      </c>
      <c r="H584" s="175">
        <v>190</v>
      </c>
    </row>
    <row r="585" spans="1:8" outlineLevel="2" x14ac:dyDescent="0.25">
      <c r="A585" s="134"/>
      <c r="B585" s="135" t="s">
        <v>172</v>
      </c>
      <c r="C585" s="136">
        <v>426078.17</v>
      </c>
      <c r="D585" s="138">
        <v>168</v>
      </c>
      <c r="E585" s="136"/>
      <c r="F585" s="137">
        <v>-25</v>
      </c>
      <c r="G585" s="174">
        <v>426078.17</v>
      </c>
      <c r="H585" s="175">
        <v>143</v>
      </c>
    </row>
    <row r="586" spans="1:8" outlineLevel="2" x14ac:dyDescent="0.25">
      <c r="A586" s="134"/>
      <c r="B586" s="135" t="s">
        <v>173</v>
      </c>
      <c r="C586" s="136">
        <v>395644.01</v>
      </c>
      <c r="D586" s="138">
        <v>156</v>
      </c>
      <c r="E586" s="136"/>
      <c r="F586" s="137">
        <v>-23</v>
      </c>
      <c r="G586" s="174">
        <v>395644.01</v>
      </c>
      <c r="H586" s="175">
        <v>133</v>
      </c>
    </row>
    <row r="587" spans="1:8" outlineLevel="2" x14ac:dyDescent="0.25">
      <c r="A587" s="134"/>
      <c r="B587" s="135" t="s">
        <v>174</v>
      </c>
      <c r="C587" s="136">
        <v>395644.01</v>
      </c>
      <c r="D587" s="138">
        <v>156</v>
      </c>
      <c r="E587" s="136"/>
      <c r="F587" s="137">
        <v>-23</v>
      </c>
      <c r="G587" s="174">
        <v>395644.01</v>
      </c>
      <c r="H587" s="175">
        <v>133</v>
      </c>
    </row>
    <row r="588" spans="1:8" outlineLevel="2" x14ac:dyDescent="0.25">
      <c r="A588" s="134"/>
      <c r="B588" s="135" t="s">
        <v>175</v>
      </c>
      <c r="C588" s="136">
        <v>395644.01</v>
      </c>
      <c r="D588" s="138">
        <v>156</v>
      </c>
      <c r="E588" s="136"/>
      <c r="F588" s="137">
        <v>-23</v>
      </c>
      <c r="G588" s="174">
        <v>395644.01</v>
      </c>
      <c r="H588" s="175">
        <v>133</v>
      </c>
    </row>
    <row r="589" spans="1:8" outlineLevel="2" x14ac:dyDescent="0.25">
      <c r="A589" s="134"/>
      <c r="B589" s="135" t="s">
        <v>176</v>
      </c>
      <c r="C589" s="136">
        <v>436222.89</v>
      </c>
      <c r="D589" s="138">
        <v>172</v>
      </c>
      <c r="E589" s="136"/>
      <c r="F589" s="137">
        <v>-25</v>
      </c>
      <c r="G589" s="174">
        <v>436222.89</v>
      </c>
      <c r="H589" s="175">
        <v>147</v>
      </c>
    </row>
    <row r="590" spans="1:8" outlineLevel="2" x14ac:dyDescent="0.25">
      <c r="A590" s="134"/>
      <c r="B590" s="135" t="s">
        <v>177</v>
      </c>
      <c r="C590" s="136">
        <v>436222.89</v>
      </c>
      <c r="D590" s="138">
        <v>172</v>
      </c>
      <c r="E590" s="136"/>
      <c r="F590" s="137">
        <v>-25</v>
      </c>
      <c r="G590" s="174">
        <v>436222.89</v>
      </c>
      <c r="H590" s="175">
        <v>147</v>
      </c>
    </row>
    <row r="591" spans="1:8" outlineLevel="2" x14ac:dyDescent="0.25">
      <c r="A591" s="134"/>
      <c r="B591" s="135" t="s">
        <v>178</v>
      </c>
      <c r="C591" s="136">
        <v>436222.89</v>
      </c>
      <c r="D591" s="138">
        <v>172</v>
      </c>
      <c r="E591" s="136"/>
      <c r="F591" s="137">
        <v>-25</v>
      </c>
      <c r="G591" s="174">
        <v>436222.89</v>
      </c>
      <c r="H591" s="175">
        <v>147</v>
      </c>
    </row>
    <row r="592" spans="1:8" outlineLevel="2" x14ac:dyDescent="0.25">
      <c r="A592" s="134"/>
      <c r="B592" s="135" t="s">
        <v>179</v>
      </c>
      <c r="C592" s="136">
        <v>286588.28000000003</v>
      </c>
      <c r="D592" s="138">
        <v>113</v>
      </c>
      <c r="E592" s="136"/>
      <c r="F592" s="137">
        <v>-17</v>
      </c>
      <c r="G592" s="174">
        <v>286588.28000000003</v>
      </c>
      <c r="H592" s="175">
        <v>96</v>
      </c>
    </row>
    <row r="593" spans="1:8" ht="31.5" collapsed="1" x14ac:dyDescent="0.25">
      <c r="A593" s="127" t="s">
        <v>227</v>
      </c>
      <c r="B593" s="127" t="s">
        <v>118</v>
      </c>
      <c r="C593" s="128">
        <v>5648244</v>
      </c>
      <c r="D593" s="129">
        <v>2485</v>
      </c>
      <c r="E593" s="128">
        <v>0</v>
      </c>
      <c r="F593" s="129">
        <v>-371</v>
      </c>
      <c r="G593" s="170">
        <v>5648244</v>
      </c>
      <c r="H593" s="171">
        <v>2114</v>
      </c>
    </row>
    <row r="594" spans="1:8" outlineLevel="1" x14ac:dyDescent="0.25">
      <c r="A594" s="130"/>
      <c r="B594" s="131" t="s">
        <v>31</v>
      </c>
      <c r="C594" s="132">
        <v>5648244</v>
      </c>
      <c r="D594" s="133">
        <v>2485</v>
      </c>
      <c r="E594" s="132">
        <v>0</v>
      </c>
      <c r="F594" s="133">
        <v>-371</v>
      </c>
      <c r="G594" s="172">
        <v>5648244</v>
      </c>
      <c r="H594" s="173">
        <v>2114</v>
      </c>
    </row>
    <row r="595" spans="1:8" outlineLevel="2" x14ac:dyDescent="0.25">
      <c r="A595" s="134"/>
      <c r="B595" s="135" t="s">
        <v>168</v>
      </c>
      <c r="C595" s="136">
        <v>293208.64</v>
      </c>
      <c r="D595" s="138">
        <v>129</v>
      </c>
      <c r="E595" s="136"/>
      <c r="F595" s="137">
        <v>-19</v>
      </c>
      <c r="G595" s="174">
        <v>293208.64</v>
      </c>
      <c r="H595" s="175">
        <v>110</v>
      </c>
    </row>
    <row r="596" spans="1:8" outlineLevel="2" x14ac:dyDescent="0.25">
      <c r="A596" s="134"/>
      <c r="B596" s="135" t="s">
        <v>169</v>
      </c>
      <c r="C596" s="136">
        <v>609146.64</v>
      </c>
      <c r="D596" s="138">
        <v>268</v>
      </c>
      <c r="E596" s="136"/>
      <c r="F596" s="137">
        <v>-40</v>
      </c>
      <c r="G596" s="174">
        <v>609146.64</v>
      </c>
      <c r="H596" s="175">
        <v>228</v>
      </c>
    </row>
    <row r="597" spans="1:8" outlineLevel="2" x14ac:dyDescent="0.25">
      <c r="A597" s="134"/>
      <c r="B597" s="135" t="s">
        <v>170</v>
      </c>
      <c r="C597" s="136">
        <v>597781.96</v>
      </c>
      <c r="D597" s="138">
        <v>263</v>
      </c>
      <c r="E597" s="136"/>
      <c r="F597" s="137">
        <v>-39</v>
      </c>
      <c r="G597" s="174">
        <v>597781.96</v>
      </c>
      <c r="H597" s="175">
        <v>224</v>
      </c>
    </row>
    <row r="598" spans="1:8" outlineLevel="2" x14ac:dyDescent="0.25">
      <c r="A598" s="134"/>
      <c r="B598" s="135" t="s">
        <v>171</v>
      </c>
      <c r="C598" s="136">
        <v>620511.31000000006</v>
      </c>
      <c r="D598" s="138">
        <v>273</v>
      </c>
      <c r="E598" s="136"/>
      <c r="F598" s="137">
        <v>-41</v>
      </c>
      <c r="G598" s="174">
        <v>620511.31000000006</v>
      </c>
      <c r="H598" s="175">
        <v>232</v>
      </c>
    </row>
    <row r="599" spans="1:8" outlineLevel="2" x14ac:dyDescent="0.25">
      <c r="A599" s="134"/>
      <c r="B599" s="135" t="s">
        <v>172</v>
      </c>
      <c r="C599" s="136">
        <v>468224.65</v>
      </c>
      <c r="D599" s="138">
        <v>206</v>
      </c>
      <c r="E599" s="136"/>
      <c r="F599" s="137">
        <v>-31</v>
      </c>
      <c r="G599" s="174">
        <v>468224.65</v>
      </c>
      <c r="H599" s="175">
        <v>175</v>
      </c>
    </row>
    <row r="600" spans="1:8" outlineLevel="2" x14ac:dyDescent="0.25">
      <c r="A600" s="134"/>
      <c r="B600" s="135" t="s">
        <v>173</v>
      </c>
      <c r="C600" s="136">
        <v>434130.63</v>
      </c>
      <c r="D600" s="138">
        <v>191</v>
      </c>
      <c r="E600" s="136"/>
      <c r="F600" s="137">
        <v>-29</v>
      </c>
      <c r="G600" s="174">
        <v>434130.63</v>
      </c>
      <c r="H600" s="175">
        <v>162</v>
      </c>
    </row>
    <row r="601" spans="1:8" outlineLevel="2" x14ac:dyDescent="0.25">
      <c r="A601" s="134"/>
      <c r="B601" s="135" t="s">
        <v>174</v>
      </c>
      <c r="C601" s="136">
        <v>434130.63</v>
      </c>
      <c r="D601" s="138">
        <v>191</v>
      </c>
      <c r="E601" s="136"/>
      <c r="F601" s="137">
        <v>-29</v>
      </c>
      <c r="G601" s="174">
        <v>434130.63</v>
      </c>
      <c r="H601" s="175">
        <v>162</v>
      </c>
    </row>
    <row r="602" spans="1:8" outlineLevel="2" x14ac:dyDescent="0.25">
      <c r="A602" s="134"/>
      <c r="B602" s="135" t="s">
        <v>175</v>
      </c>
      <c r="C602" s="136">
        <v>434130.63</v>
      </c>
      <c r="D602" s="138">
        <v>191</v>
      </c>
      <c r="E602" s="136"/>
      <c r="F602" s="137">
        <v>-29</v>
      </c>
      <c r="G602" s="174">
        <v>434130.63</v>
      </c>
      <c r="H602" s="175">
        <v>162</v>
      </c>
    </row>
    <row r="603" spans="1:8" outlineLevel="2" x14ac:dyDescent="0.25">
      <c r="A603" s="134"/>
      <c r="B603" s="135" t="s">
        <v>176</v>
      </c>
      <c r="C603" s="136">
        <v>479589.33</v>
      </c>
      <c r="D603" s="138">
        <v>211</v>
      </c>
      <c r="E603" s="136"/>
      <c r="F603" s="137">
        <v>-32</v>
      </c>
      <c r="G603" s="174">
        <v>479589.33</v>
      </c>
      <c r="H603" s="175">
        <v>179</v>
      </c>
    </row>
    <row r="604" spans="1:8" outlineLevel="2" x14ac:dyDescent="0.25">
      <c r="A604" s="134"/>
      <c r="B604" s="135" t="s">
        <v>177</v>
      </c>
      <c r="C604" s="136">
        <v>479589.33</v>
      </c>
      <c r="D604" s="138">
        <v>211</v>
      </c>
      <c r="E604" s="136"/>
      <c r="F604" s="137">
        <v>-32</v>
      </c>
      <c r="G604" s="174">
        <v>479589.33</v>
      </c>
      <c r="H604" s="175">
        <v>179</v>
      </c>
    </row>
    <row r="605" spans="1:8" outlineLevel="2" x14ac:dyDescent="0.25">
      <c r="A605" s="134"/>
      <c r="B605" s="135" t="s">
        <v>178</v>
      </c>
      <c r="C605" s="136">
        <v>479589.33</v>
      </c>
      <c r="D605" s="138">
        <v>211</v>
      </c>
      <c r="E605" s="136"/>
      <c r="F605" s="137">
        <v>-32</v>
      </c>
      <c r="G605" s="174">
        <v>479589.33</v>
      </c>
      <c r="H605" s="175">
        <v>179</v>
      </c>
    </row>
    <row r="606" spans="1:8" outlineLevel="2" x14ac:dyDescent="0.25">
      <c r="A606" s="134"/>
      <c r="B606" s="135" t="s">
        <v>179</v>
      </c>
      <c r="C606" s="136">
        <v>318210.92</v>
      </c>
      <c r="D606" s="138">
        <v>140</v>
      </c>
      <c r="E606" s="136"/>
      <c r="F606" s="137">
        <v>-18</v>
      </c>
      <c r="G606" s="174">
        <v>318210.92</v>
      </c>
      <c r="H606" s="175">
        <v>122</v>
      </c>
    </row>
    <row r="607" spans="1:8" ht="63" collapsed="1" x14ac:dyDescent="0.25">
      <c r="A607" s="127" t="s">
        <v>228</v>
      </c>
      <c r="B607" s="127" t="s">
        <v>119</v>
      </c>
      <c r="C607" s="128">
        <v>2020900</v>
      </c>
      <c r="D607" s="139">
        <v>792</v>
      </c>
      <c r="E607" s="128">
        <v>0</v>
      </c>
      <c r="F607" s="129">
        <v>-127</v>
      </c>
      <c r="G607" s="170">
        <v>2020900</v>
      </c>
      <c r="H607" s="171">
        <v>665</v>
      </c>
    </row>
    <row r="608" spans="1:8" outlineLevel="1" x14ac:dyDescent="0.25">
      <c r="A608" s="130"/>
      <c r="B608" s="131" t="s">
        <v>31</v>
      </c>
      <c r="C608" s="132">
        <v>2020900</v>
      </c>
      <c r="D608" s="140">
        <v>792</v>
      </c>
      <c r="E608" s="132">
        <v>0</v>
      </c>
      <c r="F608" s="133">
        <v>-127</v>
      </c>
      <c r="G608" s="172">
        <v>2020900</v>
      </c>
      <c r="H608" s="173">
        <v>665</v>
      </c>
    </row>
    <row r="609" spans="1:8" outlineLevel="2" x14ac:dyDescent="0.25">
      <c r="A609" s="134"/>
      <c r="B609" s="135" t="s">
        <v>168</v>
      </c>
      <c r="C609" s="136">
        <v>104617.3</v>
      </c>
      <c r="D609" s="138">
        <v>41</v>
      </c>
      <c r="E609" s="136"/>
      <c r="F609" s="137">
        <v>-7</v>
      </c>
      <c r="G609" s="174">
        <v>104617.3</v>
      </c>
      <c r="H609" s="175">
        <v>34</v>
      </c>
    </row>
    <row r="610" spans="1:8" outlineLevel="2" x14ac:dyDescent="0.25">
      <c r="A610" s="134"/>
      <c r="B610" s="135" t="s">
        <v>169</v>
      </c>
      <c r="C610" s="136">
        <v>219441.16</v>
      </c>
      <c r="D610" s="138">
        <v>86</v>
      </c>
      <c r="E610" s="136"/>
      <c r="F610" s="137">
        <v>-14</v>
      </c>
      <c r="G610" s="174">
        <v>219441.16</v>
      </c>
      <c r="H610" s="175">
        <v>72</v>
      </c>
    </row>
    <row r="611" spans="1:8" outlineLevel="2" x14ac:dyDescent="0.25">
      <c r="A611" s="134"/>
      <c r="B611" s="135" t="s">
        <v>170</v>
      </c>
      <c r="C611" s="136">
        <v>214337.88</v>
      </c>
      <c r="D611" s="138">
        <v>84</v>
      </c>
      <c r="E611" s="136"/>
      <c r="F611" s="137">
        <v>-13</v>
      </c>
      <c r="G611" s="174">
        <v>214337.88</v>
      </c>
      <c r="H611" s="175">
        <v>71</v>
      </c>
    </row>
    <row r="612" spans="1:8" outlineLevel="2" x14ac:dyDescent="0.25">
      <c r="A612" s="134"/>
      <c r="B612" s="135" t="s">
        <v>171</v>
      </c>
      <c r="C612" s="136">
        <v>221992.8</v>
      </c>
      <c r="D612" s="138">
        <v>87</v>
      </c>
      <c r="E612" s="136"/>
      <c r="F612" s="137">
        <v>-14</v>
      </c>
      <c r="G612" s="174">
        <v>221992.8</v>
      </c>
      <c r="H612" s="175">
        <v>73</v>
      </c>
    </row>
    <row r="613" spans="1:8" outlineLevel="2" x14ac:dyDescent="0.25">
      <c r="A613" s="134"/>
      <c r="B613" s="135" t="s">
        <v>172</v>
      </c>
      <c r="C613" s="136">
        <v>168408.33</v>
      </c>
      <c r="D613" s="138">
        <v>66</v>
      </c>
      <c r="E613" s="136"/>
      <c r="F613" s="137">
        <v>-11</v>
      </c>
      <c r="G613" s="174">
        <v>168408.33</v>
      </c>
      <c r="H613" s="175">
        <v>55</v>
      </c>
    </row>
    <row r="614" spans="1:8" outlineLevel="2" x14ac:dyDescent="0.25">
      <c r="A614" s="134"/>
      <c r="B614" s="135" t="s">
        <v>173</v>
      </c>
      <c r="C614" s="136">
        <v>155650.13</v>
      </c>
      <c r="D614" s="138">
        <v>61</v>
      </c>
      <c r="E614" s="136"/>
      <c r="F614" s="137">
        <v>-10</v>
      </c>
      <c r="G614" s="174">
        <v>155650.13</v>
      </c>
      <c r="H614" s="175">
        <v>51</v>
      </c>
    </row>
    <row r="615" spans="1:8" outlineLevel="2" x14ac:dyDescent="0.25">
      <c r="A615" s="134"/>
      <c r="B615" s="135" t="s">
        <v>174</v>
      </c>
      <c r="C615" s="136">
        <v>155650.13</v>
      </c>
      <c r="D615" s="138">
        <v>61</v>
      </c>
      <c r="E615" s="136"/>
      <c r="F615" s="137">
        <v>-10</v>
      </c>
      <c r="G615" s="174">
        <v>155650.13</v>
      </c>
      <c r="H615" s="175">
        <v>51</v>
      </c>
    </row>
    <row r="616" spans="1:8" outlineLevel="2" x14ac:dyDescent="0.25">
      <c r="A616" s="134"/>
      <c r="B616" s="135" t="s">
        <v>175</v>
      </c>
      <c r="C616" s="136">
        <v>155650.13</v>
      </c>
      <c r="D616" s="138">
        <v>61</v>
      </c>
      <c r="E616" s="136"/>
      <c r="F616" s="137">
        <v>-10</v>
      </c>
      <c r="G616" s="174">
        <v>155650.13</v>
      </c>
      <c r="H616" s="175">
        <v>51</v>
      </c>
    </row>
    <row r="617" spans="1:8" outlineLevel="2" x14ac:dyDescent="0.25">
      <c r="A617" s="134"/>
      <c r="B617" s="135" t="s">
        <v>176</v>
      </c>
      <c r="C617" s="136">
        <v>170959.97</v>
      </c>
      <c r="D617" s="138">
        <v>67</v>
      </c>
      <c r="E617" s="136"/>
      <c r="F617" s="137">
        <v>-11</v>
      </c>
      <c r="G617" s="174">
        <v>170959.97</v>
      </c>
      <c r="H617" s="175">
        <v>56</v>
      </c>
    </row>
    <row r="618" spans="1:8" outlineLevel="2" x14ac:dyDescent="0.25">
      <c r="A618" s="134"/>
      <c r="B618" s="135" t="s">
        <v>177</v>
      </c>
      <c r="C618" s="136">
        <v>170959.97</v>
      </c>
      <c r="D618" s="138">
        <v>67</v>
      </c>
      <c r="E618" s="136"/>
      <c r="F618" s="137">
        <v>-11</v>
      </c>
      <c r="G618" s="174">
        <v>170959.97</v>
      </c>
      <c r="H618" s="175">
        <v>56</v>
      </c>
    </row>
    <row r="619" spans="1:8" outlineLevel="2" x14ac:dyDescent="0.25">
      <c r="A619" s="134"/>
      <c r="B619" s="135" t="s">
        <v>178</v>
      </c>
      <c r="C619" s="136">
        <v>170959.97</v>
      </c>
      <c r="D619" s="138">
        <v>67</v>
      </c>
      <c r="E619" s="136"/>
      <c r="F619" s="137">
        <v>-11</v>
      </c>
      <c r="G619" s="174">
        <v>170959.97</v>
      </c>
      <c r="H619" s="175">
        <v>56</v>
      </c>
    </row>
    <row r="620" spans="1:8" outlineLevel="2" x14ac:dyDescent="0.25">
      <c r="A620" s="134"/>
      <c r="B620" s="135" t="s">
        <v>179</v>
      </c>
      <c r="C620" s="136">
        <v>112272.23</v>
      </c>
      <c r="D620" s="138">
        <v>44</v>
      </c>
      <c r="E620" s="136"/>
      <c r="F620" s="137">
        <v>-5</v>
      </c>
      <c r="G620" s="174">
        <v>112272.23</v>
      </c>
      <c r="H620" s="175">
        <v>39</v>
      </c>
    </row>
    <row r="621" spans="1:8" ht="47.25" collapsed="1" x14ac:dyDescent="0.25">
      <c r="A621" s="127" t="s">
        <v>229</v>
      </c>
      <c r="B621" s="127" t="s">
        <v>120</v>
      </c>
      <c r="C621" s="128">
        <v>3470233</v>
      </c>
      <c r="D621" s="129">
        <v>1452</v>
      </c>
      <c r="E621" s="128">
        <v>0</v>
      </c>
      <c r="F621" s="129">
        <v>-223</v>
      </c>
      <c r="G621" s="170">
        <v>3470233</v>
      </c>
      <c r="H621" s="171">
        <v>1229</v>
      </c>
    </row>
    <row r="622" spans="1:8" outlineLevel="1" x14ac:dyDescent="0.25">
      <c r="A622" s="130"/>
      <c r="B622" s="131" t="s">
        <v>31</v>
      </c>
      <c r="C622" s="132">
        <v>3470233</v>
      </c>
      <c r="D622" s="133">
        <v>1452</v>
      </c>
      <c r="E622" s="132">
        <v>0</v>
      </c>
      <c r="F622" s="133">
        <v>-223</v>
      </c>
      <c r="G622" s="172">
        <v>3470233</v>
      </c>
      <c r="H622" s="173">
        <v>1229</v>
      </c>
    </row>
    <row r="623" spans="1:8" outlineLevel="2" x14ac:dyDescent="0.25">
      <c r="A623" s="134"/>
      <c r="B623" s="135" t="s">
        <v>168</v>
      </c>
      <c r="C623" s="136">
        <v>181637.54</v>
      </c>
      <c r="D623" s="138">
        <v>76</v>
      </c>
      <c r="E623" s="136"/>
      <c r="F623" s="137">
        <v>-12</v>
      </c>
      <c r="G623" s="174">
        <v>181637.54</v>
      </c>
      <c r="H623" s="175">
        <v>64</v>
      </c>
    </row>
    <row r="624" spans="1:8" outlineLevel="2" x14ac:dyDescent="0.25">
      <c r="A624" s="134"/>
      <c r="B624" s="135" t="s">
        <v>169</v>
      </c>
      <c r="C624" s="136">
        <v>375224.92</v>
      </c>
      <c r="D624" s="138">
        <v>157</v>
      </c>
      <c r="E624" s="136"/>
      <c r="F624" s="137">
        <v>-24</v>
      </c>
      <c r="G624" s="174">
        <v>375224.92</v>
      </c>
      <c r="H624" s="175">
        <v>133</v>
      </c>
    </row>
    <row r="625" spans="1:8" outlineLevel="2" x14ac:dyDescent="0.25">
      <c r="A625" s="134"/>
      <c r="B625" s="135" t="s">
        <v>170</v>
      </c>
      <c r="C625" s="136">
        <v>368055.02</v>
      </c>
      <c r="D625" s="138">
        <v>154</v>
      </c>
      <c r="E625" s="136"/>
      <c r="F625" s="137">
        <v>-24</v>
      </c>
      <c r="G625" s="174">
        <v>368055.02</v>
      </c>
      <c r="H625" s="175">
        <v>130</v>
      </c>
    </row>
    <row r="626" spans="1:8" outlineLevel="2" x14ac:dyDescent="0.25">
      <c r="A626" s="134"/>
      <c r="B626" s="135" t="s">
        <v>171</v>
      </c>
      <c r="C626" s="136">
        <v>382394.82</v>
      </c>
      <c r="D626" s="138">
        <v>160</v>
      </c>
      <c r="E626" s="136"/>
      <c r="F626" s="137">
        <v>-25</v>
      </c>
      <c r="G626" s="174">
        <v>382394.82</v>
      </c>
      <c r="H626" s="175">
        <v>135</v>
      </c>
    </row>
    <row r="627" spans="1:8" outlineLevel="2" x14ac:dyDescent="0.25">
      <c r="A627" s="134"/>
      <c r="B627" s="135" t="s">
        <v>172</v>
      </c>
      <c r="C627" s="136">
        <v>289186.08</v>
      </c>
      <c r="D627" s="138">
        <v>121</v>
      </c>
      <c r="E627" s="136"/>
      <c r="F627" s="137">
        <v>-19</v>
      </c>
      <c r="G627" s="174">
        <v>289186.08</v>
      </c>
      <c r="H627" s="175">
        <v>102</v>
      </c>
    </row>
    <row r="628" spans="1:8" outlineLevel="2" x14ac:dyDescent="0.25">
      <c r="A628" s="134"/>
      <c r="B628" s="135" t="s">
        <v>173</v>
      </c>
      <c r="C628" s="136">
        <v>267676.37</v>
      </c>
      <c r="D628" s="138">
        <v>112</v>
      </c>
      <c r="E628" s="136"/>
      <c r="F628" s="137">
        <v>-17</v>
      </c>
      <c r="G628" s="174">
        <v>267676.37</v>
      </c>
      <c r="H628" s="175">
        <v>95</v>
      </c>
    </row>
    <row r="629" spans="1:8" outlineLevel="2" x14ac:dyDescent="0.25">
      <c r="A629" s="134"/>
      <c r="B629" s="135" t="s">
        <v>174</v>
      </c>
      <c r="C629" s="136">
        <v>267676.37</v>
      </c>
      <c r="D629" s="138">
        <v>112</v>
      </c>
      <c r="E629" s="136"/>
      <c r="F629" s="137">
        <v>-17</v>
      </c>
      <c r="G629" s="174">
        <v>267676.37</v>
      </c>
      <c r="H629" s="175">
        <v>95</v>
      </c>
    </row>
    <row r="630" spans="1:8" outlineLevel="2" x14ac:dyDescent="0.25">
      <c r="A630" s="134"/>
      <c r="B630" s="135" t="s">
        <v>175</v>
      </c>
      <c r="C630" s="136">
        <v>267676.37</v>
      </c>
      <c r="D630" s="138">
        <v>112</v>
      </c>
      <c r="E630" s="136"/>
      <c r="F630" s="137">
        <v>-17</v>
      </c>
      <c r="G630" s="174">
        <v>267676.37</v>
      </c>
      <c r="H630" s="175">
        <v>95</v>
      </c>
    </row>
    <row r="631" spans="1:8" outlineLevel="2" x14ac:dyDescent="0.25">
      <c r="A631" s="134"/>
      <c r="B631" s="135" t="s">
        <v>176</v>
      </c>
      <c r="C631" s="136">
        <v>293966.02</v>
      </c>
      <c r="D631" s="138">
        <v>123</v>
      </c>
      <c r="E631" s="136"/>
      <c r="F631" s="137">
        <v>-19</v>
      </c>
      <c r="G631" s="174">
        <v>293966.02</v>
      </c>
      <c r="H631" s="175">
        <v>104</v>
      </c>
    </row>
    <row r="632" spans="1:8" outlineLevel="2" x14ac:dyDescent="0.25">
      <c r="A632" s="134"/>
      <c r="B632" s="135" t="s">
        <v>177</v>
      </c>
      <c r="C632" s="136">
        <v>293966.02</v>
      </c>
      <c r="D632" s="138">
        <v>123</v>
      </c>
      <c r="E632" s="136"/>
      <c r="F632" s="137">
        <v>-19</v>
      </c>
      <c r="G632" s="174">
        <v>293966.02</v>
      </c>
      <c r="H632" s="175">
        <v>104</v>
      </c>
    </row>
    <row r="633" spans="1:8" outlineLevel="2" x14ac:dyDescent="0.25">
      <c r="A633" s="134"/>
      <c r="B633" s="135" t="s">
        <v>178</v>
      </c>
      <c r="C633" s="136">
        <v>293966.02</v>
      </c>
      <c r="D633" s="138">
        <v>123</v>
      </c>
      <c r="E633" s="136"/>
      <c r="F633" s="137">
        <v>-19</v>
      </c>
      <c r="G633" s="174">
        <v>293966.02</v>
      </c>
      <c r="H633" s="175">
        <v>104</v>
      </c>
    </row>
    <row r="634" spans="1:8" outlineLevel="2" x14ac:dyDescent="0.25">
      <c r="A634" s="134"/>
      <c r="B634" s="135" t="s">
        <v>179</v>
      </c>
      <c r="C634" s="136">
        <v>188807.45</v>
      </c>
      <c r="D634" s="138">
        <v>79</v>
      </c>
      <c r="E634" s="136"/>
      <c r="F634" s="137">
        <v>-11</v>
      </c>
      <c r="G634" s="174">
        <v>188807.45</v>
      </c>
      <c r="H634" s="175">
        <v>68</v>
      </c>
    </row>
    <row r="635" spans="1:8" ht="63" collapsed="1" x14ac:dyDescent="0.25">
      <c r="A635" s="127" t="s">
        <v>230</v>
      </c>
      <c r="B635" s="127" t="s">
        <v>121</v>
      </c>
      <c r="C635" s="128">
        <v>21018805</v>
      </c>
      <c r="D635" s="129">
        <v>8258</v>
      </c>
      <c r="E635" s="128">
        <v>0</v>
      </c>
      <c r="F635" s="129">
        <v>-1194</v>
      </c>
      <c r="G635" s="170">
        <v>21018805</v>
      </c>
      <c r="H635" s="171">
        <v>7064</v>
      </c>
    </row>
    <row r="636" spans="1:8" outlineLevel="1" x14ac:dyDescent="0.25">
      <c r="A636" s="130"/>
      <c r="B636" s="131" t="s">
        <v>31</v>
      </c>
      <c r="C636" s="132">
        <v>21018805</v>
      </c>
      <c r="D636" s="133">
        <v>8258</v>
      </c>
      <c r="E636" s="132">
        <v>0</v>
      </c>
      <c r="F636" s="133">
        <v>-1194</v>
      </c>
      <c r="G636" s="172">
        <v>21018805</v>
      </c>
      <c r="H636" s="173">
        <v>7064</v>
      </c>
    </row>
    <row r="637" spans="1:8" outlineLevel="2" x14ac:dyDescent="0.25">
      <c r="A637" s="134"/>
      <c r="B637" s="135" t="s">
        <v>168</v>
      </c>
      <c r="C637" s="136">
        <v>1091919.03</v>
      </c>
      <c r="D637" s="138">
        <v>429</v>
      </c>
      <c r="E637" s="136"/>
      <c r="F637" s="137">
        <v>-62</v>
      </c>
      <c r="G637" s="174">
        <v>1091919.03</v>
      </c>
      <c r="H637" s="175">
        <v>367</v>
      </c>
    </row>
    <row r="638" spans="1:8" outlineLevel="2" x14ac:dyDescent="0.25">
      <c r="A638" s="134"/>
      <c r="B638" s="135" t="s">
        <v>169</v>
      </c>
      <c r="C638" s="136">
        <v>2270377.1</v>
      </c>
      <c r="D638" s="138">
        <v>892</v>
      </c>
      <c r="E638" s="136"/>
      <c r="F638" s="137">
        <v>-129</v>
      </c>
      <c r="G638" s="174">
        <v>2270377.1</v>
      </c>
      <c r="H638" s="175">
        <v>763</v>
      </c>
    </row>
    <row r="639" spans="1:8" outlineLevel="2" x14ac:dyDescent="0.25">
      <c r="A639" s="134"/>
      <c r="B639" s="135" t="s">
        <v>170</v>
      </c>
      <c r="C639" s="136">
        <v>2227107.58</v>
      </c>
      <c r="D639" s="138">
        <v>875</v>
      </c>
      <c r="E639" s="136"/>
      <c r="F639" s="137">
        <v>-127</v>
      </c>
      <c r="G639" s="174">
        <v>2227107.58</v>
      </c>
      <c r="H639" s="175">
        <v>748</v>
      </c>
    </row>
    <row r="640" spans="1:8" outlineLevel="2" x14ac:dyDescent="0.25">
      <c r="A640" s="134"/>
      <c r="B640" s="135" t="s">
        <v>171</v>
      </c>
      <c r="C640" s="136">
        <v>2311101.35</v>
      </c>
      <c r="D640" s="138">
        <v>908</v>
      </c>
      <c r="E640" s="136"/>
      <c r="F640" s="137">
        <v>-131</v>
      </c>
      <c r="G640" s="174">
        <v>2311101.35</v>
      </c>
      <c r="H640" s="175">
        <v>777</v>
      </c>
    </row>
    <row r="641" spans="1:8" outlineLevel="2" x14ac:dyDescent="0.25">
      <c r="A641" s="134"/>
      <c r="B641" s="135" t="s">
        <v>172</v>
      </c>
      <c r="C641" s="136">
        <v>1743507.07</v>
      </c>
      <c r="D641" s="138">
        <v>685</v>
      </c>
      <c r="E641" s="136"/>
      <c r="F641" s="137">
        <v>-99</v>
      </c>
      <c r="G641" s="174">
        <v>1743507.07</v>
      </c>
      <c r="H641" s="175">
        <v>586</v>
      </c>
    </row>
    <row r="642" spans="1:8" outlineLevel="2" x14ac:dyDescent="0.25">
      <c r="A642" s="134"/>
      <c r="B642" s="135" t="s">
        <v>173</v>
      </c>
      <c r="C642" s="136">
        <v>1618789.05</v>
      </c>
      <c r="D642" s="138">
        <v>636</v>
      </c>
      <c r="E642" s="136"/>
      <c r="F642" s="137">
        <v>-92</v>
      </c>
      <c r="G642" s="174">
        <v>1618789.05</v>
      </c>
      <c r="H642" s="175">
        <v>544</v>
      </c>
    </row>
    <row r="643" spans="1:8" outlineLevel="2" x14ac:dyDescent="0.25">
      <c r="A643" s="134"/>
      <c r="B643" s="135" t="s">
        <v>174</v>
      </c>
      <c r="C643" s="136">
        <v>1618789.05</v>
      </c>
      <c r="D643" s="138">
        <v>636</v>
      </c>
      <c r="E643" s="136"/>
      <c r="F643" s="137">
        <v>-92</v>
      </c>
      <c r="G643" s="174">
        <v>1618789.05</v>
      </c>
      <c r="H643" s="175">
        <v>544</v>
      </c>
    </row>
    <row r="644" spans="1:8" outlineLevel="2" x14ac:dyDescent="0.25">
      <c r="A644" s="134"/>
      <c r="B644" s="135" t="s">
        <v>175</v>
      </c>
      <c r="C644" s="136">
        <v>1618789.05</v>
      </c>
      <c r="D644" s="138">
        <v>636</v>
      </c>
      <c r="E644" s="136"/>
      <c r="F644" s="137">
        <v>-92</v>
      </c>
      <c r="G644" s="174">
        <v>1618789.05</v>
      </c>
      <c r="H644" s="175">
        <v>544</v>
      </c>
    </row>
    <row r="645" spans="1:8" outlineLevel="2" x14ac:dyDescent="0.25">
      <c r="A645" s="134"/>
      <c r="B645" s="135" t="s">
        <v>176</v>
      </c>
      <c r="C645" s="136">
        <v>1786776.59</v>
      </c>
      <c r="D645" s="138">
        <v>702</v>
      </c>
      <c r="E645" s="136"/>
      <c r="F645" s="137">
        <v>-101</v>
      </c>
      <c r="G645" s="174">
        <v>1786776.59</v>
      </c>
      <c r="H645" s="175">
        <v>601</v>
      </c>
    </row>
    <row r="646" spans="1:8" outlineLevel="2" x14ac:dyDescent="0.25">
      <c r="A646" s="134"/>
      <c r="B646" s="135" t="s">
        <v>177</v>
      </c>
      <c r="C646" s="136">
        <v>1786776.59</v>
      </c>
      <c r="D646" s="138">
        <v>702</v>
      </c>
      <c r="E646" s="136"/>
      <c r="F646" s="137">
        <v>-101</v>
      </c>
      <c r="G646" s="174">
        <v>1786776.59</v>
      </c>
      <c r="H646" s="175">
        <v>601</v>
      </c>
    </row>
    <row r="647" spans="1:8" outlineLevel="2" x14ac:dyDescent="0.25">
      <c r="A647" s="134"/>
      <c r="B647" s="135" t="s">
        <v>178</v>
      </c>
      <c r="C647" s="136">
        <v>1786776.59</v>
      </c>
      <c r="D647" s="138">
        <v>702</v>
      </c>
      <c r="E647" s="136"/>
      <c r="F647" s="137">
        <v>-101</v>
      </c>
      <c r="G647" s="174">
        <v>1786776.59</v>
      </c>
      <c r="H647" s="175">
        <v>601</v>
      </c>
    </row>
    <row r="648" spans="1:8" outlineLevel="2" x14ac:dyDescent="0.25">
      <c r="A648" s="134"/>
      <c r="B648" s="135" t="s">
        <v>179</v>
      </c>
      <c r="C648" s="136">
        <v>1158095.95</v>
      </c>
      <c r="D648" s="138">
        <v>455</v>
      </c>
      <c r="E648" s="136"/>
      <c r="F648" s="137">
        <v>-67</v>
      </c>
      <c r="G648" s="174">
        <v>1158095.95</v>
      </c>
      <c r="H648" s="175">
        <v>388</v>
      </c>
    </row>
    <row r="649" spans="1:8" collapsed="1" x14ac:dyDescent="0.25">
      <c r="A649" s="200" t="s">
        <v>183</v>
      </c>
      <c r="B649" s="200"/>
      <c r="C649" s="128">
        <v>1643926943</v>
      </c>
      <c r="D649" s="129">
        <v>638907</v>
      </c>
      <c r="E649" s="128">
        <v>0</v>
      </c>
      <c r="F649" s="129">
        <v>-92509</v>
      </c>
      <c r="G649" s="170">
        <v>1643926943</v>
      </c>
      <c r="H649" s="171">
        <v>546398</v>
      </c>
    </row>
  </sheetData>
  <mergeCells count="8">
    <mergeCell ref="A649:B649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view="pageBreakPreview" topLeftCell="A52" zoomScale="130" zoomScaleNormal="100" zoomScaleSheetLayoutView="130" workbookViewId="0">
      <selection activeCell="J56" sqref="J56"/>
    </sheetView>
  </sheetViews>
  <sheetFormatPr defaultColWidth="9.5703125" defaultRowHeight="15" outlineLevelRow="2" x14ac:dyDescent="0.25"/>
  <cols>
    <col min="1" max="1" width="9.5703125" style="119"/>
    <col min="2" max="2" width="23.42578125" style="119" customWidth="1"/>
    <col min="3" max="3" width="16.42578125" style="119" customWidth="1"/>
    <col min="4" max="4" width="9.5703125" style="119"/>
    <col min="5" max="5" width="13.42578125" style="119" customWidth="1"/>
    <col min="6" max="6" width="9.5703125" style="119"/>
    <col min="7" max="7" width="14.5703125" style="119" customWidth="1"/>
    <col min="8" max="8" width="9.5703125" style="119"/>
    <col min="9" max="16384" width="9.5703125" style="18"/>
  </cols>
  <sheetData>
    <row r="1" spans="1:9" ht="54" customHeight="1" x14ac:dyDescent="0.25">
      <c r="A1" s="120"/>
      <c r="B1" s="18"/>
      <c r="C1" s="18"/>
      <c r="D1" s="18"/>
      <c r="E1" s="24"/>
      <c r="F1" s="212" t="s">
        <v>187</v>
      </c>
      <c r="G1" s="212"/>
      <c r="H1" s="212"/>
    </row>
    <row r="2" spans="1:9" s="122" customFormat="1" ht="40.5" customHeight="1" x14ac:dyDescent="0.25">
      <c r="A2" s="213" t="s">
        <v>236</v>
      </c>
      <c r="B2" s="213"/>
      <c r="C2" s="213"/>
      <c r="D2" s="213"/>
      <c r="E2" s="213"/>
      <c r="F2" s="213"/>
      <c r="G2" s="213"/>
      <c r="H2" s="213"/>
      <c r="I2" s="121"/>
    </row>
    <row r="3" spans="1:9" ht="40.5" customHeight="1" x14ac:dyDescent="0.25">
      <c r="A3" s="214" t="s">
        <v>184</v>
      </c>
      <c r="B3" s="215" t="s">
        <v>159</v>
      </c>
      <c r="C3" s="216" t="s">
        <v>186</v>
      </c>
      <c r="D3" s="217"/>
      <c r="E3" s="218" t="s">
        <v>160</v>
      </c>
      <c r="F3" s="219"/>
      <c r="G3" s="220" t="s">
        <v>161</v>
      </c>
      <c r="H3" s="221"/>
    </row>
    <row r="4" spans="1:9" s="22" customFormat="1" ht="16.5" customHeight="1" x14ac:dyDescent="0.25">
      <c r="A4" s="214"/>
      <c r="B4" s="215"/>
      <c r="C4" s="106" t="s">
        <v>185</v>
      </c>
      <c r="D4" s="107" t="s">
        <v>162</v>
      </c>
      <c r="E4" s="106" t="s">
        <v>185</v>
      </c>
      <c r="F4" s="108" t="s">
        <v>162</v>
      </c>
      <c r="G4" s="106" t="s">
        <v>185</v>
      </c>
      <c r="H4" s="108" t="s">
        <v>162</v>
      </c>
    </row>
    <row r="5" spans="1:9" ht="28.5" x14ac:dyDescent="0.25">
      <c r="A5" s="109" t="s">
        <v>166</v>
      </c>
      <c r="B5" s="109" t="s">
        <v>167</v>
      </c>
      <c r="C5" s="110">
        <v>7359450</v>
      </c>
      <c r="D5" s="111">
        <v>4375</v>
      </c>
      <c r="E5" s="110">
        <v>-7359450</v>
      </c>
      <c r="F5" s="111">
        <v>-4375</v>
      </c>
      <c r="G5" s="110">
        <v>0</v>
      </c>
      <c r="H5" s="111">
        <v>0</v>
      </c>
    </row>
    <row r="6" spans="1:9" s="122" customFormat="1" outlineLevel="2" x14ac:dyDescent="0.25">
      <c r="A6" s="112"/>
      <c r="B6" s="113" t="s">
        <v>168</v>
      </c>
      <c r="C6" s="114">
        <v>613988.4</v>
      </c>
      <c r="D6" s="118">
        <v>365</v>
      </c>
      <c r="E6" s="114">
        <v>-613988.4</v>
      </c>
      <c r="F6" s="115">
        <v>-365</v>
      </c>
      <c r="G6" s="116">
        <v>0</v>
      </c>
      <c r="H6" s="117">
        <v>0</v>
      </c>
    </row>
    <row r="7" spans="1:9" s="122" customFormat="1" outlineLevel="2" x14ac:dyDescent="0.25">
      <c r="A7" s="112"/>
      <c r="B7" s="113" t="s">
        <v>169</v>
      </c>
      <c r="C7" s="114">
        <v>613988.4</v>
      </c>
      <c r="D7" s="118">
        <v>365</v>
      </c>
      <c r="E7" s="114">
        <v>-613988.4</v>
      </c>
      <c r="F7" s="115">
        <v>-365</v>
      </c>
      <c r="G7" s="116">
        <v>0</v>
      </c>
      <c r="H7" s="117">
        <v>0</v>
      </c>
    </row>
    <row r="8" spans="1:9" s="122" customFormat="1" outlineLevel="2" x14ac:dyDescent="0.25">
      <c r="A8" s="112"/>
      <c r="B8" s="113" t="s">
        <v>170</v>
      </c>
      <c r="C8" s="114">
        <v>613988.4</v>
      </c>
      <c r="D8" s="118">
        <v>365</v>
      </c>
      <c r="E8" s="114">
        <v>-613988.4</v>
      </c>
      <c r="F8" s="115">
        <v>-365</v>
      </c>
      <c r="G8" s="116">
        <v>0</v>
      </c>
      <c r="H8" s="117">
        <v>0</v>
      </c>
    </row>
    <row r="9" spans="1:9" s="122" customFormat="1" outlineLevel="2" x14ac:dyDescent="0.25">
      <c r="A9" s="112"/>
      <c r="B9" s="113" t="s">
        <v>171</v>
      </c>
      <c r="C9" s="114">
        <v>613988.4</v>
      </c>
      <c r="D9" s="118">
        <v>365</v>
      </c>
      <c r="E9" s="114">
        <v>-613988.4</v>
      </c>
      <c r="F9" s="115">
        <v>-365</v>
      </c>
      <c r="G9" s="116">
        <v>0</v>
      </c>
      <c r="H9" s="117">
        <v>0</v>
      </c>
    </row>
    <row r="10" spans="1:9" s="122" customFormat="1" outlineLevel="2" x14ac:dyDescent="0.25">
      <c r="A10" s="112"/>
      <c r="B10" s="113" t="s">
        <v>172</v>
      </c>
      <c r="C10" s="114">
        <v>613988.4</v>
      </c>
      <c r="D10" s="118">
        <v>365</v>
      </c>
      <c r="E10" s="114">
        <v>-613988.4</v>
      </c>
      <c r="F10" s="115">
        <v>-365</v>
      </c>
      <c r="G10" s="116">
        <v>0</v>
      </c>
      <c r="H10" s="117">
        <v>0</v>
      </c>
    </row>
    <row r="11" spans="1:9" s="122" customFormat="1" outlineLevel="2" x14ac:dyDescent="0.25">
      <c r="A11" s="112"/>
      <c r="B11" s="113" t="s">
        <v>173</v>
      </c>
      <c r="C11" s="114">
        <v>613988.4</v>
      </c>
      <c r="D11" s="118">
        <v>365</v>
      </c>
      <c r="E11" s="114">
        <v>-613988.4</v>
      </c>
      <c r="F11" s="115">
        <v>-365</v>
      </c>
      <c r="G11" s="116">
        <v>0</v>
      </c>
      <c r="H11" s="117">
        <v>0</v>
      </c>
    </row>
    <row r="12" spans="1:9" s="122" customFormat="1" outlineLevel="2" x14ac:dyDescent="0.25">
      <c r="A12" s="112"/>
      <c r="B12" s="113" t="s">
        <v>174</v>
      </c>
      <c r="C12" s="114">
        <v>613988.4</v>
      </c>
      <c r="D12" s="118">
        <v>365</v>
      </c>
      <c r="E12" s="114">
        <v>-613988.4</v>
      </c>
      <c r="F12" s="115">
        <v>-365</v>
      </c>
      <c r="G12" s="116">
        <v>0</v>
      </c>
      <c r="H12" s="117">
        <v>0</v>
      </c>
    </row>
    <row r="13" spans="1:9" s="122" customFormat="1" outlineLevel="2" x14ac:dyDescent="0.25">
      <c r="A13" s="112"/>
      <c r="B13" s="113" t="s">
        <v>175</v>
      </c>
      <c r="C13" s="114">
        <v>613988.4</v>
      </c>
      <c r="D13" s="118">
        <v>365</v>
      </c>
      <c r="E13" s="114">
        <v>-613988.4</v>
      </c>
      <c r="F13" s="115">
        <v>-365</v>
      </c>
      <c r="G13" s="116">
        <v>0</v>
      </c>
      <c r="H13" s="117">
        <v>0</v>
      </c>
    </row>
    <row r="14" spans="1:9" s="122" customFormat="1" outlineLevel="2" x14ac:dyDescent="0.25">
      <c r="A14" s="112"/>
      <c r="B14" s="113" t="s">
        <v>176</v>
      </c>
      <c r="C14" s="114">
        <v>613988.4</v>
      </c>
      <c r="D14" s="118">
        <v>365</v>
      </c>
      <c r="E14" s="114">
        <v>-613988.4</v>
      </c>
      <c r="F14" s="115">
        <v>-365</v>
      </c>
      <c r="G14" s="116">
        <v>0</v>
      </c>
      <c r="H14" s="117">
        <v>0</v>
      </c>
    </row>
    <row r="15" spans="1:9" s="122" customFormat="1" outlineLevel="2" x14ac:dyDescent="0.25">
      <c r="A15" s="112"/>
      <c r="B15" s="113" t="s">
        <v>177</v>
      </c>
      <c r="C15" s="114">
        <v>613988.4</v>
      </c>
      <c r="D15" s="118">
        <v>365</v>
      </c>
      <c r="E15" s="114">
        <v>-613988.4</v>
      </c>
      <c r="F15" s="115">
        <v>-365</v>
      </c>
      <c r="G15" s="116">
        <v>0</v>
      </c>
      <c r="H15" s="117">
        <v>0</v>
      </c>
    </row>
    <row r="16" spans="1:9" s="122" customFormat="1" outlineLevel="2" x14ac:dyDescent="0.25">
      <c r="A16" s="112"/>
      <c r="B16" s="113" t="s">
        <v>178</v>
      </c>
      <c r="C16" s="114">
        <v>613988.4</v>
      </c>
      <c r="D16" s="118">
        <v>365</v>
      </c>
      <c r="E16" s="114">
        <v>-613988.4</v>
      </c>
      <c r="F16" s="115">
        <v>-365</v>
      </c>
      <c r="G16" s="116">
        <v>0</v>
      </c>
      <c r="H16" s="117">
        <v>0</v>
      </c>
    </row>
    <row r="17" spans="1:8" s="122" customFormat="1" outlineLevel="2" x14ac:dyDescent="0.25">
      <c r="A17" s="112"/>
      <c r="B17" s="113" t="s">
        <v>179</v>
      </c>
      <c r="C17" s="114">
        <v>605577.6</v>
      </c>
      <c r="D17" s="118">
        <v>360</v>
      </c>
      <c r="E17" s="114">
        <v>-605577.6</v>
      </c>
      <c r="F17" s="115">
        <v>-360</v>
      </c>
      <c r="G17" s="116">
        <v>0</v>
      </c>
      <c r="H17" s="117">
        <v>0</v>
      </c>
    </row>
    <row r="18" spans="1:8" x14ac:dyDescent="0.25">
      <c r="A18" s="109" t="s">
        <v>180</v>
      </c>
      <c r="B18" s="109" t="s">
        <v>73</v>
      </c>
      <c r="C18" s="110">
        <v>38700913.100000001</v>
      </c>
      <c r="D18" s="111">
        <v>27656</v>
      </c>
      <c r="E18" s="110">
        <v>1444654</v>
      </c>
      <c r="F18" s="111">
        <v>859</v>
      </c>
      <c r="G18" s="110">
        <v>40145567.100000001</v>
      </c>
      <c r="H18" s="111">
        <v>28515</v>
      </c>
    </row>
    <row r="19" spans="1:8" s="122" customFormat="1" outlineLevel="2" x14ac:dyDescent="0.25">
      <c r="A19" s="112"/>
      <c r="B19" s="113" t="s">
        <v>168</v>
      </c>
      <c r="C19" s="114">
        <v>3225542.55</v>
      </c>
      <c r="D19" s="115">
        <v>2305</v>
      </c>
      <c r="E19" s="114">
        <v>0</v>
      </c>
      <c r="F19" s="115">
        <v>0</v>
      </c>
      <c r="G19" s="116">
        <v>3225542.55</v>
      </c>
      <c r="H19" s="117">
        <v>2305</v>
      </c>
    </row>
    <row r="20" spans="1:8" s="122" customFormat="1" outlineLevel="2" x14ac:dyDescent="0.25">
      <c r="A20" s="112"/>
      <c r="B20" s="113" t="s">
        <v>169</v>
      </c>
      <c r="C20" s="114">
        <v>3225542.55</v>
      </c>
      <c r="D20" s="115">
        <v>2305</v>
      </c>
      <c r="E20" s="114">
        <v>131332.18</v>
      </c>
      <c r="F20" s="115">
        <v>78</v>
      </c>
      <c r="G20" s="116">
        <v>3356874.73</v>
      </c>
      <c r="H20" s="117">
        <v>2383</v>
      </c>
    </row>
    <row r="21" spans="1:8" s="122" customFormat="1" outlineLevel="2" x14ac:dyDescent="0.25">
      <c r="A21" s="112"/>
      <c r="B21" s="113" t="s">
        <v>170</v>
      </c>
      <c r="C21" s="114">
        <v>3225542.55</v>
      </c>
      <c r="D21" s="115">
        <v>2305</v>
      </c>
      <c r="E21" s="114">
        <v>131332.18</v>
      </c>
      <c r="F21" s="115">
        <v>78</v>
      </c>
      <c r="G21" s="116">
        <v>3356874.73</v>
      </c>
      <c r="H21" s="117">
        <v>2383</v>
      </c>
    </row>
    <row r="22" spans="1:8" s="122" customFormat="1" outlineLevel="2" x14ac:dyDescent="0.25">
      <c r="A22" s="112"/>
      <c r="B22" s="113" t="s">
        <v>171</v>
      </c>
      <c r="C22" s="114">
        <v>3225542.55</v>
      </c>
      <c r="D22" s="115">
        <v>2305</v>
      </c>
      <c r="E22" s="114">
        <v>131332.18</v>
      </c>
      <c r="F22" s="115">
        <v>78</v>
      </c>
      <c r="G22" s="116">
        <v>3356874.73</v>
      </c>
      <c r="H22" s="117">
        <v>2383</v>
      </c>
    </row>
    <row r="23" spans="1:8" s="122" customFormat="1" outlineLevel="2" x14ac:dyDescent="0.25">
      <c r="A23" s="112"/>
      <c r="B23" s="113" t="s">
        <v>172</v>
      </c>
      <c r="C23" s="114">
        <v>3225542.55</v>
      </c>
      <c r="D23" s="115">
        <v>2305</v>
      </c>
      <c r="E23" s="114">
        <v>131332.18</v>
      </c>
      <c r="F23" s="115">
        <v>78</v>
      </c>
      <c r="G23" s="116">
        <v>3356874.73</v>
      </c>
      <c r="H23" s="117">
        <v>2383</v>
      </c>
    </row>
    <row r="24" spans="1:8" s="122" customFormat="1" outlineLevel="2" x14ac:dyDescent="0.25">
      <c r="A24" s="112"/>
      <c r="B24" s="113" t="s">
        <v>173</v>
      </c>
      <c r="C24" s="114">
        <v>3225542.55</v>
      </c>
      <c r="D24" s="115">
        <v>2305</v>
      </c>
      <c r="E24" s="114">
        <v>131332.18</v>
      </c>
      <c r="F24" s="115">
        <v>78</v>
      </c>
      <c r="G24" s="116">
        <v>3356874.73</v>
      </c>
      <c r="H24" s="117">
        <v>2383</v>
      </c>
    </row>
    <row r="25" spans="1:8" s="122" customFormat="1" outlineLevel="2" x14ac:dyDescent="0.25">
      <c r="A25" s="112"/>
      <c r="B25" s="113" t="s">
        <v>174</v>
      </c>
      <c r="C25" s="114">
        <v>3225542.55</v>
      </c>
      <c r="D25" s="115">
        <v>2305</v>
      </c>
      <c r="E25" s="114">
        <v>131332.18</v>
      </c>
      <c r="F25" s="115">
        <v>78</v>
      </c>
      <c r="G25" s="116">
        <v>3356874.73</v>
      </c>
      <c r="H25" s="117">
        <v>2383</v>
      </c>
    </row>
    <row r="26" spans="1:8" s="122" customFormat="1" outlineLevel="2" x14ac:dyDescent="0.25">
      <c r="A26" s="112"/>
      <c r="B26" s="113" t="s">
        <v>175</v>
      </c>
      <c r="C26" s="114">
        <v>3225542.55</v>
      </c>
      <c r="D26" s="115">
        <v>2305</v>
      </c>
      <c r="E26" s="114">
        <v>131332.18</v>
      </c>
      <c r="F26" s="115">
        <v>78</v>
      </c>
      <c r="G26" s="116">
        <v>3356874.73</v>
      </c>
      <c r="H26" s="117">
        <v>2383</v>
      </c>
    </row>
    <row r="27" spans="1:8" s="122" customFormat="1" outlineLevel="2" x14ac:dyDescent="0.25">
      <c r="A27" s="112"/>
      <c r="B27" s="113" t="s">
        <v>176</v>
      </c>
      <c r="C27" s="114">
        <v>3225542.55</v>
      </c>
      <c r="D27" s="115">
        <v>2305</v>
      </c>
      <c r="E27" s="114">
        <v>131332.18</v>
      </c>
      <c r="F27" s="115">
        <v>78</v>
      </c>
      <c r="G27" s="116">
        <v>3356874.73</v>
      </c>
      <c r="H27" s="117">
        <v>2383</v>
      </c>
    </row>
    <row r="28" spans="1:8" s="122" customFormat="1" outlineLevel="2" x14ac:dyDescent="0.25">
      <c r="A28" s="112"/>
      <c r="B28" s="113" t="s">
        <v>177</v>
      </c>
      <c r="C28" s="114">
        <v>3225542.55</v>
      </c>
      <c r="D28" s="115">
        <v>2305</v>
      </c>
      <c r="E28" s="114">
        <v>131332.18</v>
      </c>
      <c r="F28" s="115">
        <v>78</v>
      </c>
      <c r="G28" s="116">
        <v>3356874.73</v>
      </c>
      <c r="H28" s="117">
        <v>2383</v>
      </c>
    </row>
    <row r="29" spans="1:8" s="122" customFormat="1" outlineLevel="2" x14ac:dyDescent="0.25">
      <c r="A29" s="112"/>
      <c r="B29" s="113" t="s">
        <v>178</v>
      </c>
      <c r="C29" s="114">
        <v>3225542.55</v>
      </c>
      <c r="D29" s="115">
        <v>2305</v>
      </c>
      <c r="E29" s="114">
        <v>131332.18</v>
      </c>
      <c r="F29" s="115">
        <v>78</v>
      </c>
      <c r="G29" s="116">
        <v>3356874.73</v>
      </c>
      <c r="H29" s="117">
        <v>2383</v>
      </c>
    </row>
    <row r="30" spans="1:8" s="122" customFormat="1" outlineLevel="2" x14ac:dyDescent="0.25">
      <c r="A30" s="112"/>
      <c r="B30" s="113" t="s">
        <v>179</v>
      </c>
      <c r="C30" s="114">
        <v>3219945.05</v>
      </c>
      <c r="D30" s="115">
        <v>2301</v>
      </c>
      <c r="E30" s="114">
        <v>131332.20000000001</v>
      </c>
      <c r="F30" s="115">
        <v>79</v>
      </c>
      <c r="G30" s="116">
        <v>3351277.25</v>
      </c>
      <c r="H30" s="117">
        <v>2380</v>
      </c>
    </row>
    <row r="31" spans="1:8" ht="28.5" x14ac:dyDescent="0.25">
      <c r="A31" s="109" t="s">
        <v>181</v>
      </c>
      <c r="B31" s="109" t="s">
        <v>76</v>
      </c>
      <c r="C31" s="110">
        <v>86871344.599999994</v>
      </c>
      <c r="D31" s="111">
        <v>62079</v>
      </c>
      <c r="E31" s="110">
        <v>3242792</v>
      </c>
      <c r="F31" s="111">
        <v>1928</v>
      </c>
      <c r="G31" s="110">
        <v>90114136.599999994</v>
      </c>
      <c r="H31" s="111">
        <v>64007</v>
      </c>
    </row>
    <row r="32" spans="1:8" s="122" customFormat="1" outlineLevel="2" x14ac:dyDescent="0.25">
      <c r="A32" s="112"/>
      <c r="B32" s="113" t="s">
        <v>168</v>
      </c>
      <c r="C32" s="114">
        <v>7238928.8700000001</v>
      </c>
      <c r="D32" s="115">
        <v>5173</v>
      </c>
      <c r="E32" s="114">
        <v>0</v>
      </c>
      <c r="F32" s="115">
        <v>0</v>
      </c>
      <c r="G32" s="116">
        <v>7238928.8700000001</v>
      </c>
      <c r="H32" s="117">
        <v>5173</v>
      </c>
    </row>
    <row r="33" spans="1:8" s="122" customFormat="1" outlineLevel="2" x14ac:dyDescent="0.25">
      <c r="A33" s="112"/>
      <c r="B33" s="113" t="s">
        <v>169</v>
      </c>
      <c r="C33" s="114">
        <v>7238928.8700000001</v>
      </c>
      <c r="D33" s="115">
        <v>5173</v>
      </c>
      <c r="E33" s="114">
        <v>294799.27</v>
      </c>
      <c r="F33" s="115">
        <v>175</v>
      </c>
      <c r="G33" s="116">
        <v>7533728.1399999997</v>
      </c>
      <c r="H33" s="117">
        <v>5348</v>
      </c>
    </row>
    <row r="34" spans="1:8" s="122" customFormat="1" outlineLevel="2" x14ac:dyDescent="0.25">
      <c r="A34" s="112"/>
      <c r="B34" s="113" t="s">
        <v>170</v>
      </c>
      <c r="C34" s="114">
        <v>7238928.8700000001</v>
      </c>
      <c r="D34" s="115">
        <v>5173</v>
      </c>
      <c r="E34" s="114">
        <v>294799.27</v>
      </c>
      <c r="F34" s="115">
        <v>175</v>
      </c>
      <c r="G34" s="116">
        <v>7533728.1399999997</v>
      </c>
      <c r="H34" s="117">
        <v>5348</v>
      </c>
    </row>
    <row r="35" spans="1:8" s="122" customFormat="1" outlineLevel="2" x14ac:dyDescent="0.25">
      <c r="A35" s="112"/>
      <c r="B35" s="113" t="s">
        <v>171</v>
      </c>
      <c r="C35" s="114">
        <v>7238928.8700000001</v>
      </c>
      <c r="D35" s="115">
        <v>5173</v>
      </c>
      <c r="E35" s="114">
        <v>294799.27</v>
      </c>
      <c r="F35" s="115">
        <v>175</v>
      </c>
      <c r="G35" s="116">
        <v>7533728.1399999997</v>
      </c>
      <c r="H35" s="117">
        <v>5348</v>
      </c>
    </row>
    <row r="36" spans="1:8" s="122" customFormat="1" outlineLevel="2" x14ac:dyDescent="0.25">
      <c r="A36" s="112"/>
      <c r="B36" s="113" t="s">
        <v>172</v>
      </c>
      <c r="C36" s="114">
        <v>7238928.8700000001</v>
      </c>
      <c r="D36" s="115">
        <v>5173</v>
      </c>
      <c r="E36" s="114">
        <v>294799.27</v>
      </c>
      <c r="F36" s="115">
        <v>175</v>
      </c>
      <c r="G36" s="116">
        <v>7533728.1399999997</v>
      </c>
      <c r="H36" s="117">
        <v>5348</v>
      </c>
    </row>
    <row r="37" spans="1:8" s="122" customFormat="1" outlineLevel="2" x14ac:dyDescent="0.25">
      <c r="A37" s="112"/>
      <c r="B37" s="113" t="s">
        <v>173</v>
      </c>
      <c r="C37" s="114">
        <v>7238928.8700000001</v>
      </c>
      <c r="D37" s="115">
        <v>5173</v>
      </c>
      <c r="E37" s="114">
        <v>294799.27</v>
      </c>
      <c r="F37" s="115">
        <v>175</v>
      </c>
      <c r="G37" s="116">
        <v>7533728.1399999997</v>
      </c>
      <c r="H37" s="117">
        <v>5348</v>
      </c>
    </row>
    <row r="38" spans="1:8" s="122" customFormat="1" outlineLevel="2" x14ac:dyDescent="0.25">
      <c r="A38" s="112"/>
      <c r="B38" s="113" t="s">
        <v>174</v>
      </c>
      <c r="C38" s="114">
        <v>7238928.8700000001</v>
      </c>
      <c r="D38" s="115">
        <v>5173</v>
      </c>
      <c r="E38" s="114">
        <v>294799.27</v>
      </c>
      <c r="F38" s="115">
        <v>175</v>
      </c>
      <c r="G38" s="116">
        <v>7533728.1399999997</v>
      </c>
      <c r="H38" s="117">
        <v>5348</v>
      </c>
    </row>
    <row r="39" spans="1:8" s="122" customFormat="1" outlineLevel="2" x14ac:dyDescent="0.25">
      <c r="A39" s="112"/>
      <c r="B39" s="113" t="s">
        <v>175</v>
      </c>
      <c r="C39" s="114">
        <v>7238928.8700000001</v>
      </c>
      <c r="D39" s="115">
        <v>5173</v>
      </c>
      <c r="E39" s="114">
        <v>294799.27</v>
      </c>
      <c r="F39" s="115">
        <v>175</v>
      </c>
      <c r="G39" s="116">
        <v>7533728.1399999997</v>
      </c>
      <c r="H39" s="117">
        <v>5348</v>
      </c>
    </row>
    <row r="40" spans="1:8" s="122" customFormat="1" outlineLevel="2" x14ac:dyDescent="0.25">
      <c r="A40" s="112"/>
      <c r="B40" s="113" t="s">
        <v>176</v>
      </c>
      <c r="C40" s="114">
        <v>7238928.8700000001</v>
      </c>
      <c r="D40" s="115">
        <v>5173</v>
      </c>
      <c r="E40" s="114">
        <v>294799.27</v>
      </c>
      <c r="F40" s="115">
        <v>175</v>
      </c>
      <c r="G40" s="116">
        <v>7533728.1399999997</v>
      </c>
      <c r="H40" s="117">
        <v>5348</v>
      </c>
    </row>
    <row r="41" spans="1:8" s="122" customFormat="1" outlineLevel="2" x14ac:dyDescent="0.25">
      <c r="A41" s="112"/>
      <c r="B41" s="113" t="s">
        <v>177</v>
      </c>
      <c r="C41" s="114">
        <v>7238928.8700000001</v>
      </c>
      <c r="D41" s="115">
        <v>5173</v>
      </c>
      <c r="E41" s="114">
        <v>294799.27</v>
      </c>
      <c r="F41" s="115">
        <v>176</v>
      </c>
      <c r="G41" s="116">
        <v>7533728.1399999997</v>
      </c>
      <c r="H41" s="117">
        <v>5349</v>
      </c>
    </row>
    <row r="42" spans="1:8" s="122" customFormat="1" outlineLevel="2" x14ac:dyDescent="0.25">
      <c r="A42" s="112"/>
      <c r="B42" s="113" t="s">
        <v>178</v>
      </c>
      <c r="C42" s="114">
        <v>7238928.8700000001</v>
      </c>
      <c r="D42" s="115">
        <v>5173</v>
      </c>
      <c r="E42" s="114">
        <v>294799.27</v>
      </c>
      <c r="F42" s="115">
        <v>176</v>
      </c>
      <c r="G42" s="116">
        <v>7533728.1399999997</v>
      </c>
      <c r="H42" s="117">
        <v>5349</v>
      </c>
    </row>
    <row r="43" spans="1:8" s="122" customFormat="1" outlineLevel="2" x14ac:dyDescent="0.25">
      <c r="A43" s="112"/>
      <c r="B43" s="113" t="s">
        <v>179</v>
      </c>
      <c r="C43" s="114">
        <v>7243127.0300000003</v>
      </c>
      <c r="D43" s="115">
        <v>5176</v>
      </c>
      <c r="E43" s="114">
        <v>294799.3</v>
      </c>
      <c r="F43" s="115">
        <v>176</v>
      </c>
      <c r="G43" s="116">
        <v>7537926.3300000001</v>
      </c>
      <c r="H43" s="117">
        <v>5352</v>
      </c>
    </row>
    <row r="44" spans="1:8" ht="42.75" x14ac:dyDescent="0.25">
      <c r="A44" s="109" t="s">
        <v>182</v>
      </c>
      <c r="B44" s="109" t="s">
        <v>77</v>
      </c>
      <c r="C44" s="110">
        <v>71580456.599999994</v>
      </c>
      <c r="D44" s="111">
        <v>51152</v>
      </c>
      <c r="E44" s="110">
        <v>2672004</v>
      </c>
      <c r="F44" s="111">
        <v>1588</v>
      </c>
      <c r="G44" s="110">
        <v>74252460.599999994</v>
      </c>
      <c r="H44" s="111">
        <v>52740</v>
      </c>
    </row>
    <row r="45" spans="1:8" s="122" customFormat="1" outlineLevel="2" x14ac:dyDescent="0.25">
      <c r="A45" s="112"/>
      <c r="B45" s="113" t="s">
        <v>168</v>
      </c>
      <c r="C45" s="114">
        <v>5965504.5099999998</v>
      </c>
      <c r="D45" s="115">
        <v>4263</v>
      </c>
      <c r="E45" s="114">
        <v>0</v>
      </c>
      <c r="F45" s="115">
        <v>0</v>
      </c>
      <c r="G45" s="116">
        <v>5965504.5099999998</v>
      </c>
      <c r="H45" s="117">
        <v>4263</v>
      </c>
    </row>
    <row r="46" spans="1:8" s="122" customFormat="1" outlineLevel="2" x14ac:dyDescent="0.25">
      <c r="A46" s="112"/>
      <c r="B46" s="113" t="s">
        <v>169</v>
      </c>
      <c r="C46" s="114">
        <v>5965504.5099999998</v>
      </c>
      <c r="D46" s="115">
        <v>4263</v>
      </c>
      <c r="E46" s="114">
        <v>242909.45</v>
      </c>
      <c r="F46" s="115">
        <v>144</v>
      </c>
      <c r="G46" s="116">
        <v>6208413.96</v>
      </c>
      <c r="H46" s="117">
        <v>4407</v>
      </c>
    </row>
    <row r="47" spans="1:8" s="122" customFormat="1" outlineLevel="2" x14ac:dyDescent="0.25">
      <c r="A47" s="112"/>
      <c r="B47" s="113" t="s">
        <v>170</v>
      </c>
      <c r="C47" s="114">
        <v>5965504.5099999998</v>
      </c>
      <c r="D47" s="115">
        <v>4263</v>
      </c>
      <c r="E47" s="114">
        <v>242909.45</v>
      </c>
      <c r="F47" s="115">
        <v>144</v>
      </c>
      <c r="G47" s="116">
        <v>6208413.96</v>
      </c>
      <c r="H47" s="117">
        <v>4407</v>
      </c>
    </row>
    <row r="48" spans="1:8" s="122" customFormat="1" outlineLevel="2" x14ac:dyDescent="0.25">
      <c r="A48" s="112"/>
      <c r="B48" s="113" t="s">
        <v>171</v>
      </c>
      <c r="C48" s="114">
        <v>5965504.5099999998</v>
      </c>
      <c r="D48" s="115">
        <v>4263</v>
      </c>
      <c r="E48" s="114">
        <v>242909.45</v>
      </c>
      <c r="F48" s="115">
        <v>144</v>
      </c>
      <c r="G48" s="116">
        <v>6208413.96</v>
      </c>
      <c r="H48" s="117">
        <v>4407</v>
      </c>
    </row>
    <row r="49" spans="1:8" s="122" customFormat="1" outlineLevel="2" x14ac:dyDescent="0.25">
      <c r="A49" s="112"/>
      <c r="B49" s="113" t="s">
        <v>172</v>
      </c>
      <c r="C49" s="114">
        <v>5965504.5099999998</v>
      </c>
      <c r="D49" s="115">
        <v>4263</v>
      </c>
      <c r="E49" s="114">
        <v>242909.45</v>
      </c>
      <c r="F49" s="115">
        <v>144</v>
      </c>
      <c r="G49" s="116">
        <v>6208413.96</v>
      </c>
      <c r="H49" s="117">
        <v>4407</v>
      </c>
    </row>
    <row r="50" spans="1:8" s="122" customFormat="1" outlineLevel="2" x14ac:dyDescent="0.25">
      <c r="A50" s="112"/>
      <c r="B50" s="113" t="s">
        <v>173</v>
      </c>
      <c r="C50" s="114">
        <v>5965504.5099999998</v>
      </c>
      <c r="D50" s="115">
        <v>4263</v>
      </c>
      <c r="E50" s="114">
        <v>242909.45</v>
      </c>
      <c r="F50" s="115">
        <v>144</v>
      </c>
      <c r="G50" s="116">
        <v>6208413.96</v>
      </c>
      <c r="H50" s="117">
        <v>4407</v>
      </c>
    </row>
    <row r="51" spans="1:8" s="122" customFormat="1" outlineLevel="2" x14ac:dyDescent="0.25">
      <c r="A51" s="112"/>
      <c r="B51" s="113" t="s">
        <v>174</v>
      </c>
      <c r="C51" s="114">
        <v>5965504.5099999998</v>
      </c>
      <c r="D51" s="115">
        <v>4263</v>
      </c>
      <c r="E51" s="114">
        <v>242909.45</v>
      </c>
      <c r="F51" s="115">
        <v>144</v>
      </c>
      <c r="G51" s="116">
        <v>6208413.96</v>
      </c>
      <c r="H51" s="117">
        <v>4407</v>
      </c>
    </row>
    <row r="52" spans="1:8" s="122" customFormat="1" outlineLevel="2" x14ac:dyDescent="0.25">
      <c r="A52" s="112"/>
      <c r="B52" s="113" t="s">
        <v>175</v>
      </c>
      <c r="C52" s="114">
        <v>5965504.5099999998</v>
      </c>
      <c r="D52" s="115">
        <v>4263</v>
      </c>
      <c r="E52" s="114">
        <v>242909.45</v>
      </c>
      <c r="F52" s="115">
        <v>144</v>
      </c>
      <c r="G52" s="116">
        <v>6208413.96</v>
      </c>
      <c r="H52" s="117">
        <v>4407</v>
      </c>
    </row>
    <row r="53" spans="1:8" s="122" customFormat="1" outlineLevel="2" x14ac:dyDescent="0.25">
      <c r="A53" s="112"/>
      <c r="B53" s="113" t="s">
        <v>176</v>
      </c>
      <c r="C53" s="114">
        <v>5965504.5099999998</v>
      </c>
      <c r="D53" s="115">
        <v>4263</v>
      </c>
      <c r="E53" s="114">
        <v>242909.45</v>
      </c>
      <c r="F53" s="115">
        <v>145</v>
      </c>
      <c r="G53" s="116">
        <v>6208413.96</v>
      </c>
      <c r="H53" s="117">
        <v>4408</v>
      </c>
    </row>
    <row r="54" spans="1:8" s="122" customFormat="1" outlineLevel="2" x14ac:dyDescent="0.25">
      <c r="A54" s="112"/>
      <c r="B54" s="113" t="s">
        <v>177</v>
      </c>
      <c r="C54" s="114">
        <v>5965504.5099999998</v>
      </c>
      <c r="D54" s="115">
        <v>4263</v>
      </c>
      <c r="E54" s="114">
        <v>242909.45</v>
      </c>
      <c r="F54" s="115">
        <v>145</v>
      </c>
      <c r="G54" s="116">
        <v>6208413.96</v>
      </c>
      <c r="H54" s="117">
        <v>4408</v>
      </c>
    </row>
    <row r="55" spans="1:8" s="122" customFormat="1" outlineLevel="2" x14ac:dyDescent="0.25">
      <c r="A55" s="112"/>
      <c r="B55" s="113" t="s">
        <v>178</v>
      </c>
      <c r="C55" s="114">
        <v>5965504.5099999998</v>
      </c>
      <c r="D55" s="115">
        <v>4263</v>
      </c>
      <c r="E55" s="114">
        <v>242909.45</v>
      </c>
      <c r="F55" s="115">
        <v>145</v>
      </c>
      <c r="G55" s="116">
        <v>6208413.96</v>
      </c>
      <c r="H55" s="117">
        <v>4408</v>
      </c>
    </row>
    <row r="56" spans="1:8" s="122" customFormat="1" outlineLevel="2" x14ac:dyDescent="0.25">
      <c r="A56" s="112"/>
      <c r="B56" s="113" t="s">
        <v>179</v>
      </c>
      <c r="C56" s="114">
        <v>5959906.9900000002</v>
      </c>
      <c r="D56" s="115">
        <v>4259</v>
      </c>
      <c r="E56" s="114">
        <v>242909.5</v>
      </c>
      <c r="F56" s="115">
        <v>145</v>
      </c>
      <c r="G56" s="116">
        <v>6202816.4900000002</v>
      </c>
      <c r="H56" s="117">
        <v>4404</v>
      </c>
    </row>
    <row r="57" spans="1:8" x14ac:dyDescent="0.25">
      <c r="A57" s="211" t="s">
        <v>183</v>
      </c>
      <c r="B57" s="211"/>
      <c r="C57" s="110">
        <v>204512164.30000001</v>
      </c>
      <c r="D57" s="111">
        <v>145262</v>
      </c>
      <c r="E57" s="110">
        <v>0</v>
      </c>
      <c r="F57" s="111">
        <v>0</v>
      </c>
      <c r="G57" s="110">
        <v>204512164.30000001</v>
      </c>
      <c r="H57" s="111">
        <v>145262</v>
      </c>
    </row>
  </sheetData>
  <mergeCells count="8">
    <mergeCell ref="A57:B5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view="pageBreakPreview" zoomScale="120" zoomScaleNormal="100" zoomScaleSheetLayoutView="12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J36" sqref="J36"/>
    </sheetView>
  </sheetViews>
  <sheetFormatPr defaultColWidth="9" defaultRowHeight="12" x14ac:dyDescent="0.2"/>
  <cols>
    <col min="1" max="1" width="46.5703125" style="92" customWidth="1"/>
    <col min="2" max="2" width="20.7109375" style="92" customWidth="1"/>
    <col min="3" max="3" width="16.42578125" style="92" customWidth="1"/>
    <col min="4" max="16384" width="9" style="93"/>
  </cols>
  <sheetData>
    <row r="1" spans="1:3" s="92" customFormat="1" ht="51" customHeight="1" x14ac:dyDescent="0.2">
      <c r="B1" s="223" t="s">
        <v>165</v>
      </c>
      <c r="C1" s="223"/>
    </row>
    <row r="2" spans="1:3" ht="11.1" customHeight="1" x14ac:dyDescent="0.2"/>
    <row r="3" spans="1:3" ht="32.1" customHeight="1" x14ac:dyDescent="0.2">
      <c r="A3" s="222" t="s">
        <v>154</v>
      </c>
      <c r="B3" s="222"/>
      <c r="C3" s="222"/>
    </row>
    <row r="4" spans="1:3" ht="11.1" customHeight="1" x14ac:dyDescent="0.2"/>
    <row r="5" spans="1:3" ht="44.1" customHeight="1" x14ac:dyDescent="0.2">
      <c r="A5" s="94" t="s">
        <v>71</v>
      </c>
      <c r="B5" s="95" t="s">
        <v>72</v>
      </c>
      <c r="C5" s="96" t="s">
        <v>158</v>
      </c>
    </row>
    <row r="6" spans="1:3" ht="11.1" customHeight="1" x14ac:dyDescent="0.2">
      <c r="A6" s="97" t="s">
        <v>75</v>
      </c>
      <c r="B6" s="98">
        <v>3535</v>
      </c>
      <c r="C6" s="98">
        <v>201948</v>
      </c>
    </row>
    <row r="7" spans="1:3" ht="11.1" customHeight="1" x14ac:dyDescent="0.2">
      <c r="A7" s="97" t="s">
        <v>76</v>
      </c>
      <c r="B7" s="98">
        <v>2801</v>
      </c>
      <c r="C7" s="98">
        <v>181010</v>
      </c>
    </row>
    <row r="8" spans="1:3" ht="11.1" customHeight="1" x14ac:dyDescent="0.2">
      <c r="A8" s="97" t="s">
        <v>78</v>
      </c>
      <c r="B8" s="98">
        <v>67009</v>
      </c>
      <c r="C8" s="98">
        <v>644180</v>
      </c>
    </row>
    <row r="9" spans="1:3" ht="11.1" customHeight="1" x14ac:dyDescent="0.2">
      <c r="A9" s="97" t="s">
        <v>155</v>
      </c>
      <c r="B9" s="98">
        <v>232316</v>
      </c>
      <c r="C9" s="98">
        <v>15291234</v>
      </c>
    </row>
    <row r="10" spans="1:3" ht="11.1" customHeight="1" x14ac:dyDescent="0.2">
      <c r="A10" s="97" t="s">
        <v>156</v>
      </c>
      <c r="B10" s="98">
        <v>77114</v>
      </c>
      <c r="C10" s="98">
        <v>5185595</v>
      </c>
    </row>
    <row r="11" spans="1:3" ht="11.1" customHeight="1" x14ac:dyDescent="0.2">
      <c r="A11" s="97" t="s">
        <v>80</v>
      </c>
      <c r="B11" s="98">
        <v>20324</v>
      </c>
      <c r="C11" s="98">
        <v>198243</v>
      </c>
    </row>
    <row r="12" spans="1:3" ht="11.1" customHeight="1" x14ac:dyDescent="0.2">
      <c r="A12" s="97" t="s">
        <v>81</v>
      </c>
      <c r="B12" s="98">
        <v>44854</v>
      </c>
      <c r="C12" s="98">
        <v>2427125</v>
      </c>
    </row>
    <row r="13" spans="1:3" ht="11.1" customHeight="1" x14ac:dyDescent="0.2">
      <c r="A13" s="97" t="s">
        <v>83</v>
      </c>
      <c r="B13" s="98">
        <v>12399</v>
      </c>
      <c r="C13" s="98">
        <v>726437</v>
      </c>
    </row>
    <row r="14" spans="1:3" ht="11.1" customHeight="1" x14ac:dyDescent="0.2">
      <c r="A14" s="97" t="s">
        <v>84</v>
      </c>
      <c r="B14" s="98">
        <v>53755</v>
      </c>
      <c r="C14" s="98">
        <v>2776625</v>
      </c>
    </row>
    <row r="15" spans="1:3" ht="11.1" customHeight="1" x14ac:dyDescent="0.2">
      <c r="A15" s="97" t="s">
        <v>85</v>
      </c>
      <c r="B15" s="98">
        <v>31026</v>
      </c>
      <c r="C15" s="98">
        <v>1727837</v>
      </c>
    </row>
    <row r="16" spans="1:3" ht="11.1" customHeight="1" x14ac:dyDescent="0.2">
      <c r="A16" s="97" t="s">
        <v>86</v>
      </c>
      <c r="B16" s="98">
        <v>21031</v>
      </c>
      <c r="C16" s="98">
        <v>1127875</v>
      </c>
    </row>
    <row r="17" spans="1:3" ht="11.1" customHeight="1" x14ac:dyDescent="0.2">
      <c r="A17" s="97" t="s">
        <v>87</v>
      </c>
      <c r="B17" s="98">
        <v>8644</v>
      </c>
      <c r="C17" s="98">
        <v>467993</v>
      </c>
    </row>
    <row r="18" spans="1:3" ht="11.1" customHeight="1" x14ac:dyDescent="0.2">
      <c r="A18" s="97" t="s">
        <v>88</v>
      </c>
      <c r="B18" s="98">
        <v>5974</v>
      </c>
      <c r="C18" s="98">
        <v>330561</v>
      </c>
    </row>
    <row r="19" spans="1:3" ht="11.1" customHeight="1" x14ac:dyDescent="0.2">
      <c r="A19" s="97" t="s">
        <v>89</v>
      </c>
      <c r="B19" s="98">
        <v>8079</v>
      </c>
      <c r="C19" s="98">
        <v>456322</v>
      </c>
    </row>
    <row r="20" spans="1:3" ht="11.1" customHeight="1" x14ac:dyDescent="0.2">
      <c r="A20" s="97" t="s">
        <v>90</v>
      </c>
      <c r="B20" s="98">
        <v>6541</v>
      </c>
      <c r="C20" s="98">
        <v>360088</v>
      </c>
    </row>
    <row r="21" spans="1:3" ht="11.1" customHeight="1" x14ac:dyDescent="0.2">
      <c r="A21" s="97" t="s">
        <v>91</v>
      </c>
      <c r="B21" s="98">
        <v>24313</v>
      </c>
      <c r="C21" s="98">
        <v>1223490</v>
      </c>
    </row>
    <row r="22" spans="1:3" ht="11.1" customHeight="1" x14ac:dyDescent="0.2">
      <c r="A22" s="97" t="s">
        <v>92</v>
      </c>
      <c r="B22" s="98">
        <v>22117</v>
      </c>
      <c r="C22" s="98">
        <v>1103657</v>
      </c>
    </row>
    <row r="23" spans="1:3" ht="11.1" customHeight="1" x14ac:dyDescent="0.2">
      <c r="A23" s="97" t="s">
        <v>93</v>
      </c>
      <c r="B23" s="98">
        <v>5969</v>
      </c>
      <c r="C23" s="98">
        <v>330658</v>
      </c>
    </row>
    <row r="24" spans="1:3" ht="11.1" customHeight="1" x14ac:dyDescent="0.2">
      <c r="A24" s="97" t="s">
        <v>94</v>
      </c>
      <c r="B24" s="98">
        <v>10903</v>
      </c>
      <c r="C24" s="98">
        <v>538844</v>
      </c>
    </row>
    <row r="25" spans="1:3" ht="11.1" customHeight="1" x14ac:dyDescent="0.2">
      <c r="A25" s="97" t="s">
        <v>95</v>
      </c>
      <c r="B25" s="98">
        <v>6952</v>
      </c>
      <c r="C25" s="98">
        <v>376822</v>
      </c>
    </row>
    <row r="26" spans="1:3" ht="11.1" customHeight="1" x14ac:dyDescent="0.2">
      <c r="A26" s="97" t="s">
        <v>96</v>
      </c>
      <c r="B26" s="98">
        <v>17761</v>
      </c>
      <c r="C26" s="98">
        <v>896783</v>
      </c>
    </row>
    <row r="27" spans="1:3" ht="11.1" customHeight="1" x14ac:dyDescent="0.2">
      <c r="A27" s="97" t="s">
        <v>97</v>
      </c>
      <c r="B27" s="98">
        <v>7061</v>
      </c>
      <c r="C27" s="98">
        <v>392038</v>
      </c>
    </row>
    <row r="28" spans="1:3" ht="11.1" customHeight="1" x14ac:dyDescent="0.2">
      <c r="A28" s="97" t="s">
        <v>98</v>
      </c>
      <c r="B28" s="98">
        <v>13074</v>
      </c>
      <c r="C28" s="98">
        <v>649146</v>
      </c>
    </row>
    <row r="29" spans="1:3" ht="11.1" customHeight="1" x14ac:dyDescent="0.2">
      <c r="A29" s="97" t="s">
        <v>99</v>
      </c>
      <c r="B29" s="98">
        <v>14846</v>
      </c>
      <c r="C29" s="98">
        <v>742511</v>
      </c>
    </row>
    <row r="30" spans="1:3" ht="11.1" customHeight="1" x14ac:dyDescent="0.2">
      <c r="A30" s="97" t="s">
        <v>100</v>
      </c>
      <c r="B30" s="98">
        <v>8735</v>
      </c>
      <c r="C30" s="98">
        <v>464476</v>
      </c>
    </row>
    <row r="31" spans="1:3" ht="11.1" customHeight="1" x14ac:dyDescent="0.2">
      <c r="A31" s="97" t="s">
        <v>101</v>
      </c>
      <c r="B31" s="98">
        <v>38385</v>
      </c>
      <c r="C31" s="98">
        <v>1739545</v>
      </c>
    </row>
    <row r="32" spans="1:3" ht="11.1" customHeight="1" x14ac:dyDescent="0.2">
      <c r="A32" s="97" t="s">
        <v>102</v>
      </c>
      <c r="B32" s="98">
        <v>10795</v>
      </c>
      <c r="C32" s="98">
        <v>518016</v>
      </c>
    </row>
    <row r="33" spans="1:3" ht="11.1" customHeight="1" x14ac:dyDescent="0.2">
      <c r="A33" s="97" t="s">
        <v>103</v>
      </c>
      <c r="B33" s="98">
        <v>10618</v>
      </c>
      <c r="C33" s="98">
        <v>539394</v>
      </c>
    </row>
    <row r="34" spans="1:3" ht="11.1" customHeight="1" x14ac:dyDescent="0.2">
      <c r="A34" s="97" t="s">
        <v>104</v>
      </c>
      <c r="B34" s="98">
        <v>10975</v>
      </c>
      <c r="C34" s="98">
        <v>539349</v>
      </c>
    </row>
    <row r="35" spans="1:3" ht="11.1" customHeight="1" x14ac:dyDescent="0.2">
      <c r="A35" s="97" t="s">
        <v>105</v>
      </c>
      <c r="B35" s="98">
        <v>18406</v>
      </c>
      <c r="C35" s="98">
        <v>907876</v>
      </c>
    </row>
    <row r="36" spans="1:3" ht="11.1" customHeight="1" x14ac:dyDescent="0.2">
      <c r="A36" s="97" t="s">
        <v>106</v>
      </c>
      <c r="B36" s="98">
        <v>5291</v>
      </c>
      <c r="C36" s="98">
        <v>302336</v>
      </c>
    </row>
    <row r="37" spans="1:3" ht="11.1" customHeight="1" x14ac:dyDescent="0.2">
      <c r="A37" s="97" t="s">
        <v>107</v>
      </c>
      <c r="B37" s="98">
        <v>32007</v>
      </c>
      <c r="C37" s="98">
        <v>1576958</v>
      </c>
    </row>
    <row r="38" spans="1:3" ht="11.1" customHeight="1" x14ac:dyDescent="0.2">
      <c r="A38" s="97" t="s">
        <v>108</v>
      </c>
      <c r="B38" s="98">
        <v>28567</v>
      </c>
      <c r="C38" s="98">
        <v>1445180</v>
      </c>
    </row>
    <row r="39" spans="1:3" ht="11.1" customHeight="1" x14ac:dyDescent="0.2">
      <c r="A39" s="97" t="s">
        <v>109</v>
      </c>
      <c r="B39" s="98">
        <v>9933</v>
      </c>
      <c r="C39" s="98">
        <v>487950</v>
      </c>
    </row>
    <row r="40" spans="1:3" ht="11.1" customHeight="1" x14ac:dyDescent="0.2">
      <c r="A40" s="97" t="s">
        <v>110</v>
      </c>
      <c r="B40" s="98">
        <v>12700</v>
      </c>
      <c r="C40" s="98">
        <v>609918</v>
      </c>
    </row>
    <row r="41" spans="1:3" ht="11.1" customHeight="1" x14ac:dyDescent="0.2">
      <c r="A41" s="97" t="s">
        <v>111</v>
      </c>
      <c r="B41" s="98">
        <v>8228</v>
      </c>
      <c r="C41" s="98">
        <v>455063</v>
      </c>
    </row>
    <row r="42" spans="1:3" ht="11.1" customHeight="1" x14ac:dyDescent="0.2">
      <c r="A42" s="97" t="s">
        <v>112</v>
      </c>
      <c r="B42" s="98">
        <v>7834</v>
      </c>
      <c r="C42" s="98">
        <v>439905</v>
      </c>
    </row>
    <row r="43" spans="1:3" ht="11.1" customHeight="1" x14ac:dyDescent="0.2">
      <c r="A43" s="97" t="s">
        <v>113</v>
      </c>
      <c r="B43" s="98">
        <v>4038</v>
      </c>
      <c r="C43" s="98">
        <v>229735</v>
      </c>
    </row>
    <row r="44" spans="1:3" ht="11.1" customHeight="1" x14ac:dyDescent="0.2">
      <c r="A44" s="97" t="s">
        <v>114</v>
      </c>
      <c r="B44" s="98">
        <v>6241</v>
      </c>
      <c r="C44" s="98">
        <v>408490</v>
      </c>
    </row>
    <row r="45" spans="1:3" ht="11.1" customHeight="1" x14ac:dyDescent="0.2">
      <c r="A45" s="97" t="s">
        <v>115</v>
      </c>
      <c r="B45" s="98">
        <v>12079</v>
      </c>
      <c r="C45" s="98">
        <v>765314</v>
      </c>
    </row>
    <row r="46" spans="1:3" ht="11.1" customHeight="1" x14ac:dyDescent="0.2">
      <c r="A46" s="97" t="s">
        <v>116</v>
      </c>
      <c r="B46" s="98">
        <v>4586</v>
      </c>
      <c r="C46" s="98">
        <v>279272</v>
      </c>
    </row>
    <row r="47" spans="1:3" ht="11.1" customHeight="1" x14ac:dyDescent="0.2">
      <c r="A47" s="97" t="s">
        <v>117</v>
      </c>
      <c r="B47" s="98">
        <v>2282</v>
      </c>
      <c r="C47" s="98">
        <v>161496</v>
      </c>
    </row>
    <row r="48" spans="1:3" ht="11.1" customHeight="1" x14ac:dyDescent="0.2">
      <c r="A48" s="97" t="s">
        <v>118</v>
      </c>
      <c r="B48" s="99">
        <v>819</v>
      </c>
      <c r="C48" s="98">
        <v>48762</v>
      </c>
    </row>
    <row r="49" spans="1:3" ht="11.1" customHeight="1" x14ac:dyDescent="0.2">
      <c r="A49" s="97" t="s">
        <v>157</v>
      </c>
      <c r="B49" s="98">
        <v>1662</v>
      </c>
      <c r="C49" s="98">
        <v>96369</v>
      </c>
    </row>
    <row r="50" spans="1:3" ht="11.1" customHeight="1" x14ac:dyDescent="0.2">
      <c r="A50" s="97" t="s">
        <v>121</v>
      </c>
      <c r="B50" s="98">
        <v>16841</v>
      </c>
      <c r="C50" s="98">
        <v>859004</v>
      </c>
    </row>
    <row r="51" spans="1:3" s="92" customFormat="1" ht="11.1" customHeight="1" x14ac:dyDescent="0.2">
      <c r="A51" s="97" t="s">
        <v>122</v>
      </c>
      <c r="B51" s="98">
        <v>969420</v>
      </c>
      <c r="C51" s="98">
        <v>51231430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view="pageBreakPreview" zoomScale="120" zoomScaleNormal="100" zoomScaleSheetLayoutView="120" workbookViewId="0">
      <selection activeCell="A76" sqref="A76"/>
    </sheetView>
  </sheetViews>
  <sheetFormatPr defaultColWidth="9" defaultRowHeight="12.75" x14ac:dyDescent="0.2"/>
  <cols>
    <col min="1" max="1" width="46.5703125" style="2" customWidth="1"/>
    <col min="2" max="2" width="18" style="2" customWidth="1"/>
    <col min="3" max="3" width="17.28515625" style="2" customWidth="1"/>
    <col min="4" max="16384" width="9" style="1"/>
  </cols>
  <sheetData>
    <row r="1" spans="1:3" s="2" customFormat="1" ht="51" customHeight="1" x14ac:dyDescent="0.2">
      <c r="B1" s="225" t="s">
        <v>164</v>
      </c>
      <c r="C1" s="225"/>
    </row>
    <row r="2" spans="1:3" ht="11.1" customHeight="1" x14ac:dyDescent="0.2"/>
    <row r="3" spans="1:3" ht="32.1" customHeight="1" x14ac:dyDescent="0.2">
      <c r="A3" s="224" t="s">
        <v>123</v>
      </c>
      <c r="B3" s="224"/>
      <c r="C3" s="224"/>
    </row>
    <row r="4" spans="1:3" ht="11.1" customHeight="1" x14ac:dyDescent="0.2"/>
    <row r="5" spans="1:3" ht="48.75" customHeight="1" x14ac:dyDescent="0.2">
      <c r="A5" s="9" t="s">
        <v>71</v>
      </c>
      <c r="B5" s="10" t="s">
        <v>72</v>
      </c>
      <c r="C5" s="11" t="s">
        <v>158</v>
      </c>
    </row>
    <row r="6" spans="1:3" ht="11.1" customHeight="1" x14ac:dyDescent="0.2">
      <c r="A6" s="12" t="s">
        <v>124</v>
      </c>
      <c r="B6" s="13">
        <v>487413</v>
      </c>
      <c r="C6" s="13">
        <v>27562799</v>
      </c>
    </row>
    <row r="7" spans="1:3" ht="11.1" customHeight="1" x14ac:dyDescent="0.2">
      <c r="A7" s="12" t="s">
        <v>75</v>
      </c>
      <c r="B7" s="13">
        <v>4565</v>
      </c>
      <c r="C7" s="13">
        <v>185727</v>
      </c>
    </row>
    <row r="8" spans="1:3" ht="11.1" customHeight="1" x14ac:dyDescent="0.2">
      <c r="A8" s="12" t="s">
        <v>79</v>
      </c>
      <c r="B8" s="13">
        <v>59736</v>
      </c>
      <c r="C8" s="13">
        <v>2871310</v>
      </c>
    </row>
    <row r="9" spans="1:3" ht="11.1" customHeight="1" x14ac:dyDescent="0.2">
      <c r="A9" s="12" t="s">
        <v>125</v>
      </c>
      <c r="B9" s="13">
        <v>112538</v>
      </c>
      <c r="C9" s="13">
        <v>5283940</v>
      </c>
    </row>
    <row r="10" spans="1:3" ht="11.1" customHeight="1" x14ac:dyDescent="0.2">
      <c r="A10" s="12" t="s">
        <v>81</v>
      </c>
      <c r="B10" s="13">
        <v>4239</v>
      </c>
      <c r="C10" s="13">
        <v>199356</v>
      </c>
    </row>
    <row r="11" spans="1:3" ht="11.1" customHeight="1" x14ac:dyDescent="0.2">
      <c r="A11" s="12" t="s">
        <v>126</v>
      </c>
      <c r="B11" s="13">
        <v>77540</v>
      </c>
      <c r="C11" s="13">
        <v>4361302</v>
      </c>
    </row>
    <row r="12" spans="1:3" ht="11.1" customHeight="1" x14ac:dyDescent="0.2">
      <c r="A12" s="12" t="s">
        <v>83</v>
      </c>
      <c r="B12" s="13">
        <v>22522</v>
      </c>
      <c r="C12" s="13">
        <v>1121426</v>
      </c>
    </row>
    <row r="13" spans="1:3" ht="11.1" customHeight="1" x14ac:dyDescent="0.2">
      <c r="A13" s="12" t="s">
        <v>84</v>
      </c>
      <c r="B13" s="13">
        <v>96849</v>
      </c>
      <c r="C13" s="13">
        <v>4544235</v>
      </c>
    </row>
    <row r="14" spans="1:3" ht="11.1" customHeight="1" x14ac:dyDescent="0.2">
      <c r="A14" s="12" t="s">
        <v>127</v>
      </c>
      <c r="B14" s="13">
        <v>59775</v>
      </c>
      <c r="C14" s="13">
        <v>2909100</v>
      </c>
    </row>
    <row r="15" spans="1:3" ht="11.1" customHeight="1" x14ac:dyDescent="0.2">
      <c r="A15" s="12" t="s">
        <v>86</v>
      </c>
      <c r="B15" s="13">
        <v>37571</v>
      </c>
      <c r="C15" s="13">
        <v>1759481</v>
      </c>
    </row>
    <row r="16" spans="1:3" ht="11.1" customHeight="1" x14ac:dyDescent="0.2">
      <c r="A16" s="12" t="s">
        <v>87</v>
      </c>
      <c r="B16" s="13">
        <v>15608</v>
      </c>
      <c r="C16" s="13">
        <v>731833</v>
      </c>
    </row>
    <row r="17" spans="1:3" ht="11.1" customHeight="1" x14ac:dyDescent="0.2">
      <c r="A17" s="12" t="s">
        <v>88</v>
      </c>
      <c r="B17" s="13">
        <v>11314</v>
      </c>
      <c r="C17" s="13">
        <v>530137</v>
      </c>
    </row>
    <row r="18" spans="1:3" ht="11.1" customHeight="1" x14ac:dyDescent="0.2">
      <c r="A18" s="12" t="s">
        <v>89</v>
      </c>
      <c r="B18" s="13">
        <v>13867</v>
      </c>
      <c r="C18" s="13">
        <v>665234</v>
      </c>
    </row>
    <row r="19" spans="1:3" ht="11.1" customHeight="1" x14ac:dyDescent="0.2">
      <c r="A19" s="12" t="s">
        <v>90</v>
      </c>
      <c r="B19" s="13">
        <v>12464</v>
      </c>
      <c r="C19" s="13">
        <v>588071</v>
      </c>
    </row>
    <row r="20" spans="1:3" ht="11.1" customHeight="1" x14ac:dyDescent="0.2">
      <c r="A20" s="12" t="s">
        <v>91</v>
      </c>
      <c r="B20" s="13">
        <v>45518</v>
      </c>
      <c r="C20" s="13">
        <v>2017889</v>
      </c>
    </row>
    <row r="21" spans="1:3" ht="11.1" customHeight="1" x14ac:dyDescent="0.2">
      <c r="A21" s="12" t="s">
        <v>92</v>
      </c>
      <c r="B21" s="13">
        <v>40007</v>
      </c>
      <c r="C21" s="13">
        <v>1744371</v>
      </c>
    </row>
    <row r="22" spans="1:3" ht="11.1" customHeight="1" x14ac:dyDescent="0.2">
      <c r="A22" s="12" t="s">
        <v>93</v>
      </c>
      <c r="B22" s="13">
        <v>11737</v>
      </c>
      <c r="C22" s="13">
        <v>553145</v>
      </c>
    </row>
    <row r="23" spans="1:3" ht="11.1" customHeight="1" x14ac:dyDescent="0.2">
      <c r="A23" s="12" t="s">
        <v>94</v>
      </c>
      <c r="B23" s="13">
        <v>20621</v>
      </c>
      <c r="C23" s="13">
        <v>907462</v>
      </c>
    </row>
    <row r="24" spans="1:3" ht="11.1" customHeight="1" x14ac:dyDescent="0.2">
      <c r="A24" s="12" t="s">
        <v>95</v>
      </c>
      <c r="B24" s="13">
        <v>14107</v>
      </c>
      <c r="C24" s="13">
        <v>658327</v>
      </c>
    </row>
    <row r="25" spans="1:3" ht="11.1" customHeight="1" x14ac:dyDescent="0.2">
      <c r="A25" s="12" t="s">
        <v>96</v>
      </c>
      <c r="B25" s="13">
        <v>35032</v>
      </c>
      <c r="C25" s="13">
        <v>1534547</v>
      </c>
    </row>
    <row r="26" spans="1:3" ht="11.1" customHeight="1" x14ac:dyDescent="0.2">
      <c r="A26" s="12" t="s">
        <v>97</v>
      </c>
      <c r="B26" s="13">
        <v>13730</v>
      </c>
      <c r="C26" s="13">
        <v>643902</v>
      </c>
    </row>
    <row r="27" spans="1:3" ht="11.1" customHeight="1" x14ac:dyDescent="0.2">
      <c r="A27" s="12" t="s">
        <v>98</v>
      </c>
      <c r="B27" s="13">
        <v>24568</v>
      </c>
      <c r="C27" s="13">
        <v>1071636</v>
      </c>
    </row>
    <row r="28" spans="1:3" ht="11.1" customHeight="1" x14ac:dyDescent="0.2">
      <c r="A28" s="12" t="s">
        <v>99</v>
      </c>
      <c r="B28" s="13">
        <v>24409</v>
      </c>
      <c r="C28" s="13">
        <v>1099300</v>
      </c>
    </row>
    <row r="29" spans="1:3" ht="11.1" customHeight="1" x14ac:dyDescent="0.2">
      <c r="A29" s="12" t="s">
        <v>100</v>
      </c>
      <c r="B29" s="13">
        <v>16969</v>
      </c>
      <c r="C29" s="13">
        <v>795493</v>
      </c>
    </row>
    <row r="30" spans="1:3" ht="11.1" customHeight="1" x14ac:dyDescent="0.2">
      <c r="A30" s="12" t="s">
        <v>101</v>
      </c>
      <c r="B30" s="13">
        <v>57508</v>
      </c>
      <c r="C30" s="13">
        <v>2386055</v>
      </c>
    </row>
    <row r="31" spans="1:3" ht="11.1" customHeight="1" x14ac:dyDescent="0.2">
      <c r="A31" s="12" t="s">
        <v>102</v>
      </c>
      <c r="B31" s="13">
        <v>21545</v>
      </c>
      <c r="C31" s="13">
        <v>922935</v>
      </c>
    </row>
    <row r="32" spans="1:3" ht="11.1" customHeight="1" x14ac:dyDescent="0.2">
      <c r="A32" s="12" t="s">
        <v>103</v>
      </c>
      <c r="B32" s="13">
        <v>19812</v>
      </c>
      <c r="C32" s="13">
        <v>880131</v>
      </c>
    </row>
    <row r="33" spans="1:3" ht="11.1" customHeight="1" x14ac:dyDescent="0.2">
      <c r="A33" s="12" t="s">
        <v>104</v>
      </c>
      <c r="B33" s="13">
        <v>18742</v>
      </c>
      <c r="C33" s="13">
        <v>832847</v>
      </c>
    </row>
    <row r="34" spans="1:3" ht="11.1" customHeight="1" x14ac:dyDescent="0.2">
      <c r="A34" s="12" t="s">
        <v>105</v>
      </c>
      <c r="B34" s="13">
        <v>34723</v>
      </c>
      <c r="C34" s="13">
        <v>1518090</v>
      </c>
    </row>
    <row r="35" spans="1:3" ht="11.1" customHeight="1" x14ac:dyDescent="0.2">
      <c r="A35" s="12" t="s">
        <v>106</v>
      </c>
      <c r="B35" s="13">
        <v>10006</v>
      </c>
      <c r="C35" s="13">
        <v>465863</v>
      </c>
    </row>
    <row r="36" spans="1:3" ht="11.1" customHeight="1" x14ac:dyDescent="0.2">
      <c r="A36" s="12" t="s">
        <v>107</v>
      </c>
      <c r="B36" s="13">
        <v>61008</v>
      </c>
      <c r="C36" s="13">
        <v>2724973</v>
      </c>
    </row>
    <row r="37" spans="1:3" ht="11.1" customHeight="1" x14ac:dyDescent="0.2">
      <c r="A37" s="12" t="s">
        <v>108</v>
      </c>
      <c r="B37" s="13">
        <v>55616</v>
      </c>
      <c r="C37" s="13">
        <v>2466941</v>
      </c>
    </row>
    <row r="38" spans="1:3" ht="11.1" customHeight="1" x14ac:dyDescent="0.2">
      <c r="A38" s="12" t="s">
        <v>109</v>
      </c>
      <c r="B38" s="13">
        <v>20184</v>
      </c>
      <c r="C38" s="13">
        <v>875380</v>
      </c>
    </row>
    <row r="39" spans="1:3" ht="11.1" customHeight="1" x14ac:dyDescent="0.2">
      <c r="A39" s="12" t="s">
        <v>110</v>
      </c>
      <c r="B39" s="13">
        <v>22504</v>
      </c>
      <c r="C39" s="13">
        <v>991001</v>
      </c>
    </row>
    <row r="40" spans="1:3" ht="11.1" customHeight="1" x14ac:dyDescent="0.2">
      <c r="A40" s="12" t="s">
        <v>111</v>
      </c>
      <c r="B40" s="13">
        <v>15263</v>
      </c>
      <c r="C40" s="13">
        <v>722550</v>
      </c>
    </row>
    <row r="41" spans="1:3" ht="11.1" customHeight="1" x14ac:dyDescent="0.2">
      <c r="A41" s="12" t="s">
        <v>112</v>
      </c>
      <c r="B41" s="13">
        <v>14119</v>
      </c>
      <c r="C41" s="13">
        <v>676746</v>
      </c>
    </row>
    <row r="42" spans="1:3" ht="11.1" customHeight="1" x14ac:dyDescent="0.2">
      <c r="A42" s="12" t="s">
        <v>113</v>
      </c>
      <c r="B42" s="13">
        <v>7083</v>
      </c>
      <c r="C42" s="13">
        <v>267088</v>
      </c>
    </row>
    <row r="43" spans="1:3" ht="11.1" customHeight="1" x14ac:dyDescent="0.2">
      <c r="A43" s="12" t="s">
        <v>114</v>
      </c>
      <c r="B43" s="13">
        <v>9928</v>
      </c>
      <c r="C43" s="13">
        <v>427293</v>
      </c>
    </row>
    <row r="44" spans="1:3" ht="11.1" customHeight="1" x14ac:dyDescent="0.2">
      <c r="A44" s="12" t="s">
        <v>115</v>
      </c>
      <c r="B44" s="13">
        <v>23372</v>
      </c>
      <c r="C44" s="13">
        <v>1036374</v>
      </c>
    </row>
    <row r="45" spans="1:3" ht="11.1" customHeight="1" x14ac:dyDescent="0.2">
      <c r="A45" s="12" t="s">
        <v>116</v>
      </c>
      <c r="B45" s="13">
        <v>6575</v>
      </c>
      <c r="C45" s="13">
        <v>273877</v>
      </c>
    </row>
    <row r="46" spans="1:3" ht="11.1" customHeight="1" x14ac:dyDescent="0.2">
      <c r="A46" s="12" t="s">
        <v>117</v>
      </c>
      <c r="B46" s="13">
        <v>4068</v>
      </c>
      <c r="C46" s="13">
        <v>178098</v>
      </c>
    </row>
    <row r="47" spans="1:3" ht="11.1" customHeight="1" x14ac:dyDescent="0.2">
      <c r="A47" s="12" t="s">
        <v>119</v>
      </c>
      <c r="B47" s="14">
        <v>64</v>
      </c>
      <c r="C47" s="13">
        <v>2862</v>
      </c>
    </row>
    <row r="48" spans="1:3" ht="11.1" customHeight="1" x14ac:dyDescent="0.2">
      <c r="A48" s="12" t="s">
        <v>128</v>
      </c>
      <c r="B48" s="13">
        <v>6991</v>
      </c>
      <c r="C48" s="13">
        <v>281434</v>
      </c>
    </row>
    <row r="49" spans="1:3" ht="11.1" customHeight="1" x14ac:dyDescent="0.2">
      <c r="A49" s="12" t="s">
        <v>129</v>
      </c>
      <c r="B49" s="14">
        <v>670</v>
      </c>
      <c r="C49" s="13">
        <v>27926</v>
      </c>
    </row>
    <row r="50" spans="1:3" ht="11.1" customHeight="1" x14ac:dyDescent="0.2">
      <c r="A50" s="12" t="s">
        <v>130</v>
      </c>
      <c r="B50" s="13">
        <v>9545</v>
      </c>
      <c r="C50" s="13">
        <v>400213</v>
      </c>
    </row>
    <row r="51" spans="1:3" ht="11.1" customHeight="1" x14ac:dyDescent="0.2">
      <c r="A51" s="12" t="s">
        <v>131</v>
      </c>
      <c r="B51" s="13">
        <v>2780</v>
      </c>
      <c r="C51" s="13">
        <v>111738</v>
      </c>
    </row>
    <row r="52" spans="1:3" ht="11.1" customHeight="1" x14ac:dyDescent="0.2">
      <c r="A52" s="12" t="s">
        <v>132</v>
      </c>
      <c r="B52" s="13">
        <v>2153</v>
      </c>
      <c r="C52" s="13">
        <v>100624</v>
      </c>
    </row>
    <row r="53" spans="1:3" ht="11.1" customHeight="1" x14ac:dyDescent="0.2">
      <c r="A53" s="12" t="s">
        <v>133</v>
      </c>
      <c r="B53" s="13">
        <v>2189</v>
      </c>
      <c r="C53" s="13">
        <v>91774</v>
      </c>
    </row>
    <row r="54" spans="1:3" ht="11.1" customHeight="1" x14ac:dyDescent="0.2">
      <c r="A54" s="12" t="s">
        <v>134</v>
      </c>
      <c r="B54" s="13">
        <v>1187</v>
      </c>
      <c r="C54" s="13">
        <v>50900</v>
      </c>
    </row>
    <row r="55" spans="1:3" ht="11.1" customHeight="1" x14ac:dyDescent="0.2">
      <c r="A55" s="12" t="s">
        <v>135</v>
      </c>
      <c r="B55" s="13">
        <v>5202</v>
      </c>
      <c r="C55" s="13">
        <v>213304</v>
      </c>
    </row>
    <row r="56" spans="1:3" ht="11.1" customHeight="1" x14ac:dyDescent="0.2">
      <c r="A56" s="12" t="s">
        <v>136</v>
      </c>
      <c r="B56" s="13">
        <v>2385</v>
      </c>
      <c r="C56" s="13">
        <v>94881</v>
      </c>
    </row>
    <row r="57" spans="1:3" ht="11.1" customHeight="1" x14ac:dyDescent="0.2">
      <c r="A57" s="12" t="s">
        <v>137</v>
      </c>
      <c r="B57" s="13">
        <v>2025</v>
      </c>
      <c r="C57" s="13">
        <v>95692</v>
      </c>
    </row>
    <row r="58" spans="1:3" ht="11.1" customHeight="1" x14ac:dyDescent="0.2">
      <c r="A58" s="12" t="s">
        <v>138</v>
      </c>
      <c r="B58" s="13">
        <v>2071</v>
      </c>
      <c r="C58" s="13">
        <v>85985</v>
      </c>
    </row>
    <row r="59" spans="1:3" ht="11.1" customHeight="1" x14ac:dyDescent="0.2">
      <c r="A59" s="12" t="s">
        <v>139</v>
      </c>
      <c r="B59" s="13">
        <v>9181</v>
      </c>
      <c r="C59" s="13">
        <v>374064</v>
      </c>
    </row>
    <row r="60" spans="1:3" ht="11.1" customHeight="1" x14ac:dyDescent="0.2">
      <c r="A60" s="12" t="s">
        <v>140</v>
      </c>
      <c r="B60" s="13">
        <v>4155</v>
      </c>
      <c r="C60" s="13">
        <v>166647</v>
      </c>
    </row>
    <row r="61" spans="1:3" ht="11.1" customHeight="1" x14ac:dyDescent="0.2">
      <c r="A61" s="12" t="s">
        <v>141</v>
      </c>
      <c r="B61" s="14">
        <v>737</v>
      </c>
      <c r="C61" s="13">
        <v>29955</v>
      </c>
    </row>
    <row r="62" spans="1:3" ht="11.1" customHeight="1" x14ac:dyDescent="0.2">
      <c r="A62" s="12" t="s">
        <v>142</v>
      </c>
      <c r="B62" s="13">
        <v>6913</v>
      </c>
      <c r="C62" s="13">
        <v>301235</v>
      </c>
    </row>
    <row r="63" spans="1:3" ht="11.1" customHeight="1" x14ac:dyDescent="0.2">
      <c r="A63" s="12" t="s">
        <v>143</v>
      </c>
      <c r="B63" s="13">
        <v>1461</v>
      </c>
      <c r="C63" s="13">
        <v>58512</v>
      </c>
    </row>
    <row r="64" spans="1:3" ht="11.1" customHeight="1" x14ac:dyDescent="0.2">
      <c r="A64" s="12" t="s">
        <v>144</v>
      </c>
      <c r="B64" s="13">
        <v>3241</v>
      </c>
      <c r="C64" s="13">
        <v>140220</v>
      </c>
    </row>
    <row r="65" spans="1:3" ht="11.1" customHeight="1" x14ac:dyDescent="0.2">
      <c r="A65" s="12" t="s">
        <v>145</v>
      </c>
      <c r="B65" s="13">
        <v>6521</v>
      </c>
      <c r="C65" s="13">
        <v>275833</v>
      </c>
    </row>
    <row r="66" spans="1:3" ht="11.1" customHeight="1" x14ac:dyDescent="0.2">
      <c r="A66" s="12" t="s">
        <v>146</v>
      </c>
      <c r="B66" s="13">
        <v>4732</v>
      </c>
      <c r="C66" s="13">
        <v>188018</v>
      </c>
    </row>
    <row r="67" spans="1:3" ht="11.1" customHeight="1" x14ac:dyDescent="0.2">
      <c r="A67" s="12" t="s">
        <v>147</v>
      </c>
      <c r="B67" s="13">
        <v>2241</v>
      </c>
      <c r="C67" s="13">
        <v>96847</v>
      </c>
    </row>
    <row r="68" spans="1:3" ht="11.1" customHeight="1" x14ac:dyDescent="0.2">
      <c r="A68" s="12" t="s">
        <v>148</v>
      </c>
      <c r="B68" s="13">
        <v>3033</v>
      </c>
      <c r="C68" s="13">
        <v>121477</v>
      </c>
    </row>
    <row r="69" spans="1:3" ht="11.1" customHeight="1" x14ac:dyDescent="0.2">
      <c r="A69" s="12" t="s">
        <v>149</v>
      </c>
      <c r="B69" s="13">
        <v>1808</v>
      </c>
      <c r="C69" s="13">
        <v>78140</v>
      </c>
    </row>
    <row r="70" spans="1:3" ht="11.1" customHeight="1" x14ac:dyDescent="0.2">
      <c r="A70" s="12" t="s">
        <v>150</v>
      </c>
      <c r="B70" s="13">
        <v>1871</v>
      </c>
      <c r="C70" s="13">
        <v>74984</v>
      </c>
    </row>
    <row r="71" spans="1:3" ht="11.1" customHeight="1" x14ac:dyDescent="0.2">
      <c r="A71" s="12" t="s">
        <v>151</v>
      </c>
      <c r="B71" s="13">
        <v>1446</v>
      </c>
      <c r="C71" s="13">
        <v>57898</v>
      </c>
    </row>
    <row r="72" spans="1:3" ht="11.1" customHeight="1" x14ac:dyDescent="0.2">
      <c r="A72" s="12" t="s">
        <v>152</v>
      </c>
      <c r="B72" s="13">
        <v>1478</v>
      </c>
      <c r="C72" s="13">
        <v>67524</v>
      </c>
    </row>
    <row r="73" spans="1:3" ht="11.1" customHeight="1" x14ac:dyDescent="0.2">
      <c r="A73" s="12" t="s">
        <v>153</v>
      </c>
      <c r="B73" s="14">
        <v>192</v>
      </c>
      <c r="C73" s="13">
        <v>8014</v>
      </c>
    </row>
    <row r="74" spans="1:3" s="2" customFormat="1" ht="11.1" customHeight="1" x14ac:dyDescent="0.2">
      <c r="A74" s="12" t="s">
        <v>122</v>
      </c>
      <c r="B74" s="13">
        <v>1751027</v>
      </c>
      <c r="C74" s="13">
        <v>85582966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прил 8 ДИ тест</vt:lpstr>
      <vt:lpstr>прил 7  Виды помощи</vt:lpstr>
      <vt:lpstr>прил 6 Объемы по проф.</vt:lpstr>
      <vt:lpstr>прил 5.3ПМО взр.</vt:lpstr>
      <vt:lpstr>рил 5.2 Дисп.2эт.</vt:lpstr>
      <vt:lpstr>прил 5.1Дисп.1 эт.</vt:lpstr>
      <vt:lpstr>прил 4 АПП ДН</vt:lpstr>
      <vt:lpstr>прил 3 АПП гин</vt:lpstr>
      <vt:lpstr>прил 2 АПП стомат</vt:lpstr>
      <vt:lpstr>прил 1 АПП тер</vt:lpstr>
      <vt:lpstr>'прил 5.1Дисп.1 эт.'!Область_печати</vt:lpstr>
      <vt:lpstr>'прил 7  Виды помощи'!Область_печати</vt:lpstr>
      <vt:lpstr>'рил 5.2 Дисп.2эт.'!Область_печати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С. Попова</dc:creator>
  <cp:lastModifiedBy>Галина Б. Шумяцкая</cp:lastModifiedBy>
  <cp:lastPrinted>2023-02-28T12:41:21Z</cp:lastPrinted>
  <dcterms:created xsi:type="dcterms:W3CDTF">2022-12-05T05:50:29Z</dcterms:created>
  <dcterms:modified xsi:type="dcterms:W3CDTF">2023-03-16T05:17:30Z</dcterms:modified>
</cp:coreProperties>
</file>